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312018 - Oprava silnice I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'312018 - Oprava silnice I...'!$C$75:$K$220</definedName>
    <definedName name="_xlnm.Print_Area" localSheetId="1">'312018 - Oprava silnice I...'!$C$4:$J$34,'312018 - Oprava silnice I...'!$C$40:$J$59,'312018 - Oprava silnice I...'!$C$65:$K$220</definedName>
    <definedName name="_xlnm.Print_Titles" localSheetId="1">'312018 - Oprava silnice I...'!$75:$75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3"/>
  <c r="BH203"/>
  <c r="BG203"/>
  <c r="BF203"/>
  <c r="T203"/>
  <c r="R203"/>
  <c r="P203"/>
  <c r="BK203"/>
  <c r="J203"/>
  <c r="BE203"/>
  <c r="BI200"/>
  <c r="BH200"/>
  <c r="BG200"/>
  <c r="BF200"/>
  <c r="T200"/>
  <c r="T199"/>
  <c r="R200"/>
  <c r="R199"/>
  <c r="P200"/>
  <c r="P199"/>
  <c r="BK200"/>
  <c r="BK199"/>
  <c r="J199"/>
  <c r="J200"/>
  <c r="BE200"/>
  <c r="J58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68"/>
  <c r="BH168"/>
  <c r="BG168"/>
  <c r="BF168"/>
  <c r="T168"/>
  <c r="R168"/>
  <c r="P168"/>
  <c r="BK168"/>
  <c r="J168"/>
  <c r="BE168"/>
  <c r="BI166"/>
  <c r="BH166"/>
  <c r="BG166"/>
  <c r="BF166"/>
  <c r="T166"/>
  <c r="T165"/>
  <c r="R166"/>
  <c r="R165"/>
  <c r="P166"/>
  <c r="P165"/>
  <c r="BK166"/>
  <c r="BK165"/>
  <c r="J165"/>
  <c r="J166"/>
  <c r="BE166"/>
  <c r="J57"/>
  <c r="BI162"/>
  <c r="BH162"/>
  <c r="BG162"/>
  <c r="BF162"/>
  <c r="T162"/>
  <c r="T161"/>
  <c r="R162"/>
  <c r="R161"/>
  <c r="P162"/>
  <c r="P161"/>
  <c r="BK162"/>
  <c r="BK161"/>
  <c r="J161"/>
  <c r="J162"/>
  <c r="BE162"/>
  <c r="J56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1"/>
  <c r="BH141"/>
  <c r="BG141"/>
  <c r="BF141"/>
  <c r="T141"/>
  <c r="R141"/>
  <c r="P141"/>
  <c r="BK141"/>
  <c r="J141"/>
  <c r="BE141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20"/>
  <c r="BH120"/>
  <c r="BG120"/>
  <c r="BF120"/>
  <c r="T120"/>
  <c r="T119"/>
  <c r="R120"/>
  <c r="R119"/>
  <c r="P120"/>
  <c r="P119"/>
  <c r="BK120"/>
  <c r="BK119"/>
  <c r="J119"/>
  <c r="J120"/>
  <c r="BE120"/>
  <c r="J55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7"/>
  <c r="BH97"/>
  <c r="BG97"/>
  <c r="BF97"/>
  <c r="T97"/>
  <c r="R97"/>
  <c r="P97"/>
  <c r="BK97"/>
  <c r="J97"/>
  <c r="BE97"/>
  <c r="BI91"/>
  <c r="BH91"/>
  <c r="BG91"/>
  <c r="BF91"/>
  <c r="T91"/>
  <c r="R91"/>
  <c r="P91"/>
  <c r="BK91"/>
  <c r="J91"/>
  <c r="BE91"/>
  <c r="BI85"/>
  <c r="BH85"/>
  <c r="BG85"/>
  <c r="BF85"/>
  <c r="T85"/>
  <c r="R85"/>
  <c r="P85"/>
  <c r="BK85"/>
  <c r="J85"/>
  <c r="BE85"/>
  <c r="BI81"/>
  <c r="BH81"/>
  <c r="BG81"/>
  <c r="BF81"/>
  <c r="T81"/>
  <c r="R81"/>
  <c r="P81"/>
  <c r="BK81"/>
  <c r="J81"/>
  <c r="BE81"/>
  <c r="BI79"/>
  <c r="F32"/>
  <c i="1" r="BD52"/>
  <c i="2" r="BH79"/>
  <c r="F31"/>
  <c i="1" r="BC52"/>
  <c i="2" r="BG79"/>
  <c r="F30"/>
  <c i="1" r="BB52"/>
  <c i="2" r="BF79"/>
  <c r="J29"/>
  <c i="1" r="AW52"/>
  <c i="2" r="F29"/>
  <c i="1" r="BA52"/>
  <c i="2" r="T79"/>
  <c r="T78"/>
  <c r="T77"/>
  <c r="T76"/>
  <c r="R79"/>
  <c r="R78"/>
  <c r="R77"/>
  <c r="R76"/>
  <c r="P79"/>
  <c r="P78"/>
  <c r="P77"/>
  <c r="P76"/>
  <c i="1" r="AU52"/>
  <c i="2" r="BK79"/>
  <c r="BK78"/>
  <c r="J78"/>
  <c r="BK77"/>
  <c r="J77"/>
  <c r="BK76"/>
  <c r="J76"/>
  <c r="J52"/>
  <c r="J25"/>
  <c i="1" r="AG52"/>
  <c i="2" r="J79"/>
  <c r="BE79"/>
  <c r="J28"/>
  <c i="1" r="AV52"/>
  <c i="2" r="F28"/>
  <c i="1" r="AZ52"/>
  <c i="2" r="J54"/>
  <c r="J53"/>
  <c r="J72"/>
  <c r="F72"/>
  <c r="F70"/>
  <c r="E68"/>
  <c r="J47"/>
  <c r="F47"/>
  <c r="F45"/>
  <c r="E43"/>
  <c r="J34"/>
  <c r="J16"/>
  <c r="E16"/>
  <c r="F73"/>
  <c r="F48"/>
  <c r="J15"/>
  <c r="J10"/>
  <c r="J70"/>
  <c r="J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<sst xmlns="http://schemas.openxmlformats.org/spreadsheetml/2006/main">
  <si>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</si>
  <si>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</si>
  <si>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</si>
  <si>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</si>
  <si>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</si>
  <si>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</si>
  <si>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</si>
  <si>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{859f5e5b-9e6b-41f8-8690-bf34eb0ba6c9}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</si>
  <si>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</si>
  <si>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</si>
  <si>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</si>
  <si>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</si>
  <si>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</si>
  <si>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</si>
  <si>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</si>
  <si>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</si>
  <si>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312018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</si>
  <si>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</si>
  <si>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</si>
  <si>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silnice III/1947, Mokrá - Etapa I.</t>
  </si>
  <si>
    <t>KSO:</t>
  </si>
  <si>
    <t/>
  </si>
  <si>
    <t>CC-CZ:</t>
  </si>
  <si>
    <t>Místo:</t>
  </si>
  <si>
    <t>Mokrá</t>
  </si>
  <si>
    <t>Datum:</t>
  </si>
  <si>
    <t>13. 6. 2018</t>
  </si>
  <si>
    <t>Zadavatel:</t>
  </si>
  <si>
    <t>IČ:</t>
  </si>
  <si>
    <t xml:space="preserve">709 47 023 </t>
  </si>
  <si>
    <t>KSÚS KK, p.o.</t>
  </si>
  <si>
    <t>DIČ:</t>
  </si>
  <si>
    <t>Uchazeč:</t>
  </si>
  <si>
    <t>Vyplň údaj</t>
  </si>
  <si>
    <t>Projektant:</t>
  </si>
  <si>
    <t>263 92 526</t>
  </si>
  <si>
    <t>DSVA, s.r.o. - t. Lebr, Ing. P. Král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</si>
  <si>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</si>
  <si>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</si>
  <si>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</si>
  <si>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</si>
  <si>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</si>
  <si>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</si>
  <si>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</si>
  <si>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</si>
  <si>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</si>
  <si>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</si>
  <si>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</si>
  <si>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</si>
  <si>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</si>
  <si>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</si>
  <si>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</si>
  <si>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</si>
  <si>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</si>
  <si>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</si>
  <si>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</si>
  <si>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</si>
  <si>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</si>
  <si>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</si>
  <si>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</si>
  <si>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</si>
  <si>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</si>
  <si>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</si>
  <si>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</si>
  <si>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</si>
  <si>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</si>
  <si>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</si>
  <si>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</si>
  <si>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</si>
  <si>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</si>
  <si>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</si>
  <si>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</si>
  <si>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</si>
  <si>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</si>
  <si>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</si>
  <si>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</si>
  <si>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</si>
  <si>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</si>
  <si>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</si>
  <si>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</si>
  <si>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</si>
  <si>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</si>
  <si>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</si>
  <si>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</si>
  <si>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</si>
  <si>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</si>
  <si>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</si>
  <si>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</si>
  <si>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</si>
  <si>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</si>
  <si>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</si>
  <si>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</si>
  <si>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</si>
  <si>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</si>
  <si>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</si>
  <si>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</si>
  <si>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</si>
  <si>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</si>
  <si>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</si>
  <si>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</si>
  <si>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</si>
  <si>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</si>
  <si>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</si>
  <si>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</si>
  <si>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</si>
  <si>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</si>
  <si>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</si>
  <si>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</si>
  <si>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</si>
  <si>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</si>
  <si>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</si>
  <si>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</si>
  <si>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</si>
  <si>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</si>
  <si>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</si>
  <si>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</si>
  <si>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</si>
  <si>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11204</t>
  </si>
  <si>
    <t>KÁCENÍ STROMŮ D KMENE DO 0,3M S ODSTRANĚNÍM PAŘEZŮ</t>
  </si>
  <si>
    <t>KUS</t>
  </si>
  <si>
    <t>OTSKP 2018</t>
  </si>
  <si>
    <t>4</t>
  </si>
  <si>
    <t>-141756793</t>
  </si>
  <si>
    <t>PSC</t>
  </si>
  <si>
    <t>Poznámka k souboru cen:_x000d_
Kácení stromů se měří v [ks] poražených stromů (průměr stromů se měří v místě řezu) a zahrnuje zejména: - poražení stromu a osekání větví - spálení větví na hromadách nebo štěpkování - dopravu a uložení kmenů, případné další práce s nimi dle pokynů zadávací dokumentace Odstranění pařezů se měří v [ks] vytrhaných nebo vykopaných pařezů a zahrnuje zejména: - vytrhání nebo vykopání pařezů - veškeré zemní práce spojené s odstraněním pařezů - dopravu a uložení pařezů, případně další práce s nimi dle pokynů zadávací dokumentace - zásyp jam po pařezech</t>
  </si>
  <si>
    <t>11372</t>
  </si>
  <si>
    <t>FRÉZOVÁNÍ ZPEVNĚNÝCH PLOCH ASFALTOVÝCH</t>
  </si>
  <si>
    <t>M3</t>
  </si>
  <si>
    <t>1962078289</t>
  </si>
  <si>
    <t>Poznámka k souboru cen:_x000d_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</si>
  <si>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</t>
  </si>
  <si>
    <t>Poznámka k položce:
Frézovaný materiál bude odkoupen zhotovitelem</t>
  </si>
  <si>
    <t>VV</t>
  </si>
  <si>
    <t>5900*0,03</t>
  </si>
  <si>
    <t>3</t>
  </si>
  <si>
    <t>11313</t>
  </si>
  <si>
    <t>ODSTRANĚNÍ KRYTU ZPEVNĚNÝCH PLOCH S ASFALTOVÝM POJIVEM</t>
  </si>
  <si>
    <t>157014403</t>
  </si>
  <si>
    <t>Poznámka k položce:
zbytek obrusné vrstvy po odfrézování tl. 20 mm</t>
  </si>
  <si>
    <t>465*0,02 "vozovka st. km 0,000-0,020 a 0,733-0,773</t>
  </si>
  <si>
    <t>2056*0,02 "okraje vozovky</t>
  </si>
  <si>
    <t>Součet</t>
  </si>
  <si>
    <t>11333</t>
  </si>
  <si>
    <t>ODSTRANĚNÍ PODKLADU ZPEVNĚNÝCH PLOCH S ASFALT POJIVEM</t>
  </si>
  <si>
    <t>11645658</t>
  </si>
  <si>
    <t>Poznámka k položce:
penetrační makadam (PMH) tl. 120 mm</t>
  </si>
  <si>
    <t>465*0,12*1,05 "vozovka st. km 0,000-0,020 a 0,733-0,773</t>
  </si>
  <si>
    <t>2056*0,12*1,05 "okraje vozovky</t>
  </si>
  <si>
    <t>5</t>
  </si>
  <si>
    <t>11332</t>
  </si>
  <si>
    <t>ODSTRANĚNÍ PODKLADŮ ZPEVNĚNÝCH PLOCH Z KAMENIVA NESTMELENÉHO</t>
  </si>
  <si>
    <t>980329769</t>
  </si>
  <si>
    <t>465*0,38*1,15 "vozovka st. km 0,000-0,020 a 0,733-0,773</t>
  </si>
  <si>
    <t>2056*0,38*1,15 "okraje vozovky</t>
  </si>
  <si>
    <t>6</t>
  </si>
  <si>
    <t>12110</t>
  </si>
  <si>
    <t>SEJMUTÍ ORNICE NEBO LESNÍ PŮDY</t>
  </si>
  <si>
    <t>770105690</t>
  </si>
  <si>
    <t>Poznámka k souboru cen:_x000d_
položka zahrnuje sejmutí ornice bez ohledu na tloušťku vrstvy a její vodorovnou dopravu nezahrnuje uložení na trvalou skládku</t>
  </si>
  <si>
    <t>3084*0,1</t>
  </si>
  <si>
    <t>7</t>
  </si>
  <si>
    <t>12273</t>
  </si>
  <si>
    <t>ODKOPÁVKY A PROKOPÁVKY OBECNÉ TŘ. I</t>
  </si>
  <si>
    <t>-1293699813</t>
  </si>
  <si>
    <t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</si>
  <si>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1*0,4*1028*2</t>
  </si>
  <si>
    <t>8</t>
  </si>
  <si>
    <t>17110</t>
  </si>
  <si>
    <t>ULOŽENÍ SYPANINY DO NÁSYPŮ SE ZHUTNĚNÍM</t>
  </si>
  <si>
    <t>148625312</t>
  </si>
  <si>
    <t>Poznámka k souboru cen:_x000d_
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</si>
  <si>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Poznámka k položce:
použit vhodný výkopek</t>
  </si>
  <si>
    <t>822,4 "podorniční vrstva</t>
  </si>
  <si>
    <t>9</t>
  </si>
  <si>
    <t>18221</t>
  </si>
  <si>
    <t>ROZPROSTŘENÍ ORNICE VE SVAHU V TL DO 0,10M</t>
  </si>
  <si>
    <t>M2</t>
  </si>
  <si>
    <t>566319228</t>
  </si>
  <si>
    <t>Poznámka k souboru cen:_x000d_
položka zahrnuje: nutné přemístění ornice z dočasných skládek vzdálených do 50m rozprostření ornice v předepsané tloušťce ve svahu přes 1:5</t>
  </si>
  <si>
    <t>10</t>
  </si>
  <si>
    <t>18242</t>
  </si>
  <si>
    <t>ZALOŽENÍ TRÁVNÍKU HYDROOSEVEM NA ORNICI</t>
  </si>
  <si>
    <t>755691534</t>
  </si>
  <si>
    <t>Poznámka k souboru cen:_x000d_
Zahrnuje dodání předepsané travní směsi, hydroosev na ornici, zalévání, první pokosení, to vše bez ohledu na sklon terénu</t>
  </si>
  <si>
    <t>11</t>
  </si>
  <si>
    <t>129946</t>
  </si>
  <si>
    <t>ČIŠTĚNÍ POTRUBÍ DN DO 400MM</t>
  </si>
  <si>
    <t>M</t>
  </si>
  <si>
    <t>643775968</t>
  </si>
  <si>
    <t>Poznámka k souboru cen:_x000d_
Součástí položky je vodorovná a svislá doprava, přemístění, přeložení, manipulace s materiálem a uložení na skládku. Nezahrnuje poplatek za skládku, který se vykazuje v položce 0141** (s výjimkou malého množství materiálu, kde je možné poplatek zahrnout do jednotkové ceny položky – tento fakt musí být uveden v doplňujícím textu k položce)</t>
  </si>
  <si>
    <t>6,4 "stávající propustek</t>
  </si>
  <si>
    <t>Komunikace pozemní</t>
  </si>
  <si>
    <t>12</t>
  </si>
  <si>
    <t>574A34</t>
  </si>
  <si>
    <t>ASFALTOVÝ BETON PRO OBRUSNÉ VRSTVY ACO 11+, 11S TL. 40MM</t>
  </si>
  <si>
    <t>1310926435</t>
  </si>
  <si>
    <t>Poznámka k souboru cen:_x000d_
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</si>
  <si>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13</t>
  </si>
  <si>
    <t>572214</t>
  </si>
  <si>
    <t>SPOJOVACÍ POSTŘIK Z MODIFIK EMULZE DO 0,5KG/M2</t>
  </si>
  <si>
    <t>-1495039884</t>
  </si>
  <si>
    <t>Poznámka k souboru cen:_x000d_
- dodání všech předepsaných materiálů pro postřiky v předepsaném množství - provedení dle předepsaného technologického předpisu - zřízení vrstvy bez rozlišení šířky, pokládání vrstvy po etapách - úpravu napojení, ukončení</t>
  </si>
  <si>
    <t>Poznámka k položce:
0,3 kg/m2</t>
  </si>
  <si>
    <t>6180*1,05</t>
  </si>
  <si>
    <t>14</t>
  </si>
  <si>
    <t>574C46</t>
  </si>
  <si>
    <t>ASFALTOVÝ BETON PRO LOŽNÍ VRSTVY ACL 16+, 16S TL. 50MM</t>
  </si>
  <si>
    <t>609008218</t>
  </si>
  <si>
    <t>572123</t>
  </si>
  <si>
    <t>INFILTRAČNÍ POSTŘIK Z EMULZE DO 1,0KG/M2</t>
  </si>
  <si>
    <t>-1737248761</t>
  </si>
  <si>
    <t>Poznámka k položce:
0,6 kg/m2</t>
  </si>
  <si>
    <t>6180*1,085</t>
  </si>
  <si>
    <t>16</t>
  </si>
  <si>
    <t>56330</t>
  </si>
  <si>
    <t>VOZOVKOVÉ VRSTVY ZE ŠTĚRKODRTI</t>
  </si>
  <si>
    <t>-41217487</t>
  </si>
  <si>
    <t>Poznámka k souboru cen:_x000d_
- dodání kameniva předepsané kvality a zrnitosti - rozprostření a zhutnění vrstvy v předepsané tloušťce - zřízení vrstvy bez rozlišení šířky, pokládání vrstvy po etapách - nezahrnuje postřiky, nátěry</t>
  </si>
  <si>
    <t>Poznámka k položce:
vč. promísení ŠD (60%) + R-mat (40%)</t>
  </si>
  <si>
    <t>1028*1*0,5*2+1028*0,7*0,65*2 "okraj vozovky</t>
  </si>
  <si>
    <t>465*0,5 "vozovka st. km 0,000-0,020 a 0,733-0,773</t>
  </si>
  <si>
    <t>1028*2*0,05*0,4 "klíny pro vyrovnání příčných sklonů vozovky (cca 40% délky)</t>
  </si>
  <si>
    <t>Mezisoučet</t>
  </si>
  <si>
    <t>2237,100*0,6</t>
  </si>
  <si>
    <t>17</t>
  </si>
  <si>
    <t>56360</t>
  </si>
  <si>
    <t>VOZOVKOVÉ VRSTVY Z RECYKLOVANÉHO MATERIÁLU</t>
  </si>
  <si>
    <t>1237928939</t>
  </si>
  <si>
    <t>Poznámka k souboru cen:_x000d_
- dodání recyklátu v požadované kvalitě - očištění podkladu - uložení recyklátu dle předepsaného technologického předpisu, zhutnění vrstvy v předepsané tloušťce - zřízení vrstvy bez rozlišení šířky, pokládání vrstvy po etapách, včetně pracovních spar a spojů - úpravu napojení, ukončení - nezahrnuje postřiky, nátěry</t>
  </si>
  <si>
    <t>2237,100*0,4</t>
  </si>
  <si>
    <t>18</t>
  </si>
  <si>
    <t>567541</t>
  </si>
  <si>
    <t>VRSTVY PRO OBNOVU A OPRAVY RECYK ZA STUDENA CEM TL DO 200MM</t>
  </si>
  <si>
    <t>-1442678144</t>
  </si>
  <si>
    <t>Poznámka k souboru cen:_x000d_
- dodání materiálů předepsaných pro recyklaci za studena - provedení recyklace dle předepsaného technologického předpisu, zhutnění vrstvy v předepsané tloušťce - zřízení vrstvy bez rozlišení šířky, pokládání vrstvy po etapách - úpravu napojení, ukončení - nezahrnuje postřiky, nátěry</t>
  </si>
  <si>
    <t>Poznámka k položce:
tl. 180 mm</t>
  </si>
  <si>
    <t>19</t>
  </si>
  <si>
    <t>56362</t>
  </si>
  <si>
    <t>VOZOVKOVÉ VRSTVY Z RECYKLOVANÉHO MATERIÁLU TL DO 100MM</t>
  </si>
  <si>
    <t>-811808249</t>
  </si>
  <si>
    <t>45"sjezdy</t>
  </si>
  <si>
    <t>20</t>
  </si>
  <si>
    <t>56962</t>
  </si>
  <si>
    <t>ZPEVNĚNÍ KRAJNIC Z RECYKLOVANÉHO MATERIÁLU TL DO 100MM</t>
  </si>
  <si>
    <t>1437177469</t>
  </si>
  <si>
    <t>1028*0,5*2</t>
  </si>
  <si>
    <t>57475</t>
  </si>
  <si>
    <t>VOZOVKOVÉ VÝZTUŽNÉ VRSTVY Z GEOMŘÍŽOVINY</t>
  </si>
  <si>
    <t>-727973294</t>
  </si>
  <si>
    <t>Poznámka k souboru cen:_x000d_
- dodání geomříže v požadované kvalitě a v množství včetně přesahů (přesahy započteny v jednotkové ceně) - očištění podkladu - pokládka geomříže dle předepsaného technologického předpisu</t>
  </si>
  <si>
    <t>225 "vozovka st. km 0,000-0,020</t>
  </si>
  <si>
    <t>Trubní vedení</t>
  </si>
  <si>
    <t>22</t>
  </si>
  <si>
    <t>899524</t>
  </si>
  <si>
    <t>OBETONOVÁNÍ POTRUBÍ Z PROSTÉHO BETONU DO C25/30</t>
  </si>
  <si>
    <t>465127440</t>
  </si>
  <si>
    <t>Poznámka k souboru cen:_x000d_
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</t>
  </si>
  <si>
    <t>3 "podkladní beton propustku DN400</t>
  </si>
  <si>
    <t>Ostatní konstrukce a práce, bourání</t>
  </si>
  <si>
    <t>23</t>
  </si>
  <si>
    <t>9113A1</t>
  </si>
  <si>
    <t>SVODIDLO OCEL SILNIČ JEDNOSTR, ÚROVEŇ ZADRŽ N1, N2 - DODÁVKA A MONTÁŽ</t>
  </si>
  <si>
    <t>2017864124</t>
  </si>
  <si>
    <t>Poznámka k souboru cen:_x000d_
položka zahrnuje: - kompletní dodávku všech dílů ocelového svodidla s předepsanou povrchovou úpravou včetně spojovacích prvků - montáž a osazení svodidla, osazení sloupků zaberaněním nebo osazením do betonových bloků (včetně betonových bloků a nutných zemních prací - ukončení zapuštěním do betonových bloků (včetně betonového bloku a nutných zemních prací) nebo koncovkou - přechod na jiný typ svodidla nebo přes mostní závěr - ochranu proti bludným proudům a vývody pro jejich měření nezahrnuje odrazky nebo retroreflexní fólie</t>
  </si>
  <si>
    <t>24</t>
  </si>
  <si>
    <t>91228</t>
  </si>
  <si>
    <t>SMĚROVÉ SLOUPKY Z PLAST HMOT VČETNĚ ODRAZNÉHO PÁSKU</t>
  </si>
  <si>
    <t>-863632403</t>
  </si>
  <si>
    <t>Poznámka k souboru cen:_x000d_
položka zahrnuje: - dodání a osazení sloupku včetně nutných zemních prací - vnitrostaveništní a mimostaveništní doprava - odrazky plastové nebo z retroreflexní fólie</t>
  </si>
  <si>
    <t>41 "Z11a</t>
  </si>
  <si>
    <t>41 "Z11b</t>
  </si>
  <si>
    <t>8 "Z11g</t>
  </si>
  <si>
    <t>25</t>
  </si>
  <si>
    <t>915211</t>
  </si>
  <si>
    <t>VODOROVNÉ DOPRAVNÍ ZNAČENÍ PLASTEM HLADKÉ - DODÁVKA A POKLÁDKA</t>
  </si>
  <si>
    <t>395970571</t>
  </si>
  <si>
    <t>Poznámka k souboru cen:_x000d_
položka zahrnuje: - dodání a pokládku nátěrového materiálu (měří se pouze natíraná plocha) - předznačení a reflexní úpravu</t>
  </si>
  <si>
    <t>2056*0,125 "V1a/0,125</t>
  </si>
  <si>
    <t>26</t>
  </si>
  <si>
    <t>9181B4</t>
  </si>
  <si>
    <t>ČELA PROPUSTU Z TRUB DN DO 400MM Z BETONU DO C 25/30</t>
  </si>
  <si>
    <t>-1050175864</t>
  </si>
  <si>
    <t>Poznámka k souboru cen:_x000d_
Položka zahrnuje kompletní čelo (základ, dřík, římsu) - dodání čerstvého betonu (betonové směsi) požadované kvality, jeho uložení do požadovaného tvaru při jakékoliv hustotě výztuže, konzistenci čerstvého betonu a způsobu hutnění, ošetření a ochranu betonu, - dodání a osazení výztuže, - případně dokumentací předepsaný kamenný obklad,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proudů. Nezahrnuje zábradlí.</t>
  </si>
  <si>
    <t>Poznámka k položce:
na obložení použit regulační kámen</t>
  </si>
  <si>
    <t>27</t>
  </si>
  <si>
    <t>9183B1</t>
  </si>
  <si>
    <t>PROPUSTY Z TRUB DN 400MM BETONOVÝCH</t>
  </si>
  <si>
    <t>737062346</t>
  </si>
  <si>
    <t>Poznámka k souboru cen:_x000d_
Položka zahrnuje: - dodání a položení potrubí z trub z dokumentací předepsaného materiálu a předepsaného průměru - případné úpravy trub (zkrácení, šikmé seříznutí) Nezahrnuje podkladní vrstvy a obetonování.</t>
  </si>
  <si>
    <t>2*2 "prodloužení propustku</t>
  </si>
  <si>
    <t>28</t>
  </si>
  <si>
    <t>935832</t>
  </si>
  <si>
    <t>ŽLABY A RIGOLY DLÁŽDĚNÉ Z LOMOVÉHO KAMENE TL DO 250MMM DO BETONU TL 100MM</t>
  </si>
  <si>
    <t>-276084025</t>
  </si>
  <si>
    <t>Poznámka k souboru cen:_x000d_
položka zahrnuje: - dodání a uložení předepsaného dlažebního materiálu v požadované kvalitě do předepsaného tvaru a v předepsané šířce - dodání a rozprostření lože z předepsaného materiálu v předepsané tloušťce a šířce - úravu napojení a ukončení - vnitrostaveništní i mimostaveništní dopravu - měří se vydlážděná plocha.</t>
  </si>
  <si>
    <t>Poznámka k položce:
použit regulační kámen</t>
  </si>
  <si>
    <t>10 "úprava koryta</t>
  </si>
  <si>
    <t>29</t>
  </si>
  <si>
    <t>919111</t>
  </si>
  <si>
    <t>ŘEZÁNÍ ASFALTOVÉHO KRYTU VOZOVEK TL DO 50MM</t>
  </si>
  <si>
    <t>1235354431</t>
  </si>
  <si>
    <t>Poznámka k souboru cen:_x000d_
položka zahrnuje řezání vozovkové vrstvy v předepsané tloušťce, včetně spotřeby vody</t>
  </si>
  <si>
    <t>27,5+6,5 "napojení na stávající vozovku</t>
  </si>
  <si>
    <t>30</t>
  </si>
  <si>
    <t>931313</t>
  </si>
  <si>
    <t>TĚSNĚNÍ DILATAČ SPAR ASF ZÁLIVKOU PRŮŘ DO 300MM2</t>
  </si>
  <si>
    <t>1718580766</t>
  </si>
  <si>
    <t>Poznámka k souboru cen:_x000d_
položka zahrnuje dodávku a osazení předepsaného materiálu, očištění ploch spáry před úpravou, očištění okolí spáry po úpravě nezahrnuje těsnící profil</t>
  </si>
  <si>
    <t>31</t>
  </si>
  <si>
    <t>93808</t>
  </si>
  <si>
    <t>OČIŠTĚNÍ VOZOVEK ZAMETENÍM</t>
  </si>
  <si>
    <t>-182368275</t>
  </si>
  <si>
    <t>Poznámka k souboru cen:_x000d_
položka zahrnuje očištění předepsaným způsobem včetně odklizení vzniklého odpadu</t>
  </si>
  <si>
    <t>32</t>
  </si>
  <si>
    <t>96716</t>
  </si>
  <si>
    <t>VYBOURÁNÍ ČÁSTÍ KONSTRUKCÍ ŽELEZOBET</t>
  </si>
  <si>
    <t>349758671</t>
  </si>
  <si>
    <t>Poznámka k souboru cen:_x000d_
položka zahrnuje: - veškerou manipulaci s vybouranou sutí a hmotami včetně uložení na skládku, - veškeré další práce plynoucí z technologického předpisu a z platných předpisů,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</si>
  <si>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Poznámka k položce:
vš. poplatku za skládku</t>
  </si>
  <si>
    <t>0,5 "římsa propustku (2ks)</t>
  </si>
  <si>
    <t>OST</t>
  </si>
  <si>
    <t>Ostatní</t>
  </si>
  <si>
    <t>33</t>
  </si>
  <si>
    <t>014102</t>
  </si>
  <si>
    <t>POPLATKY ZA SKLÁDKU</t>
  </si>
  <si>
    <t>T</t>
  </si>
  <si>
    <t>512</t>
  </si>
  <si>
    <t>2097471659</t>
  </si>
  <si>
    <t>Poznámka k souboru cen:_x000d_
zahrnuje veškeré poplatky provozovateli skládky související s uložením odpadu na skládce.</t>
  </si>
  <si>
    <t>1101,677*1,9 "kamenivo (pol.11332)</t>
  </si>
  <si>
    <t>34</t>
  </si>
  <si>
    <t>014112</t>
  </si>
  <si>
    <t>POPLATKY ZA SKLÁDKU TYP S-IO (INERTNÍ ODPAD)</t>
  </si>
  <si>
    <t>1931412651</t>
  </si>
  <si>
    <t>50,420*2,4 "asfalt (pol.11313)</t>
  </si>
  <si>
    <t>317,646*2,4 "penetrační makadam (pol.11333)</t>
  </si>
  <si>
    <t>35</t>
  </si>
  <si>
    <t>02620</t>
  </si>
  <si>
    <t>ZKOUŠENÍ KONSTRUKCÍ A PRACÍ NEZÁVISLOU ZKUŠEBNOU</t>
  </si>
  <si>
    <t>KPL</t>
  </si>
  <si>
    <t>603598376</t>
  </si>
  <si>
    <t>Poznámka k souboru cen:_x000d_
zahrnuje veškeré náklady spojené s objednatelem požadovanými zkouškami</t>
  </si>
  <si>
    <t>Poznámka k položce:
Průkazní zkouška (ověření fyzikálně-mechanických vlastností budoucí recyklované směsi) - 1ks
Zkoušky hutnění nad rámec povinných zkoušek - 3ks
Ostatní zkoušky</t>
  </si>
  <si>
    <t>36</t>
  </si>
  <si>
    <t>02710</t>
  </si>
  <si>
    <t>POMOC PRÁCE ZŘÍZ NEBO ZAJIŠŤ OBJÍŽĎKY A PŘÍSTUP CESTY</t>
  </si>
  <si>
    <t>1487143831</t>
  </si>
  <si>
    <t>Poznámka k souboru cen:_x000d_
zahrnuje veškeré náklady spojené s objednatelem požadovanými zařízeními</t>
  </si>
  <si>
    <t>37</t>
  </si>
  <si>
    <t>02911</t>
  </si>
  <si>
    <t>OSTATNÍ POŽADAVKY - GEODETICKÉ ZAMĚŘENÍ</t>
  </si>
  <si>
    <t>-473620572</t>
  </si>
  <si>
    <t>Poznámka k souboru cen:_x000d_
zahrnuje veškeré náklady spojené s objednatelem požadovanými pracemi</t>
  </si>
  <si>
    <t>38</t>
  </si>
  <si>
    <t>02944</t>
  </si>
  <si>
    <t>OSTAT POŽADAVKY - DOKUMENTACE SKUTEČ PROVEDENÍ V DIGIT FORMĚ</t>
  </si>
  <si>
    <t>-772296124</t>
  </si>
  <si>
    <t>39</t>
  </si>
  <si>
    <t>02991</t>
  </si>
  <si>
    <t>OSTATNÍ POŽADAVKY - INFORMAČNÍ TABULE</t>
  </si>
  <si>
    <t>-1484431933</t>
  </si>
  <si>
    <t>Poznámka k souboru cen:_x000d_
položka zahrnuje: - dodání a osazení informačních tabulí v předepsaném provedení a množství s obsahem předepsaným zadavatelem - veškeré nosné a upevňovací konstrukce - základové konstrukce včetně nutných zemních prací - demontáž a odvoz po skončení platnosti - případně nutné opravy poškozených čátí během platnosti</t>
  </si>
  <si>
    <t>40</t>
  </si>
  <si>
    <t>03100</t>
  </si>
  <si>
    <t>ZAŘÍZENÍ STAVENIŠTĚ - ZŘÍZENÍ, PROVOZ, DEMONTÁŽ</t>
  </si>
  <si>
    <t>-577612034</t>
  </si>
  <si>
    <t>Poznámka k souboru cen:_x000d_
zahrnuje objednatelem povolené náklady na pořízení (event. pronájem), provozování, udržování a likvidaci zhotovitelova zařízení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</si>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</sst>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29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31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33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33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31</v>
      </c>
      <c r="AL14" s="28"/>
      <c r="AM14" s="28"/>
      <c r="AN14" s="41" t="s">
        <v>33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35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36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31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37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39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40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41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42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43</v>
      </c>
      <c r="E26" s="53"/>
      <c r="F26" s="54" t="s">
        <v>44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45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46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47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48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49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50</v>
      </c>
      <c r="U32" s="60"/>
      <c r="V32" s="60"/>
      <c r="W32" s="60"/>
      <c r="X32" s="62" t="s">
        <v>51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52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312018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Oprava silnice III/1947, Mokrá - Etapa I.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Mokrá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13. 6. 2018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KSÚS KK, p.o.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34</v>
      </c>
      <c r="AJ46" s="73"/>
      <c r="AK46" s="73"/>
      <c r="AL46" s="73"/>
      <c r="AM46" s="76" t="str">
        <f>IF(E17="","",E17)</f>
        <v>DSVA, s.r.o. - t. Lebr, Ing. P. Král</v>
      </c>
      <c r="AN46" s="76"/>
      <c r="AO46" s="76"/>
      <c r="AP46" s="76"/>
      <c r="AQ46" s="73"/>
      <c r="AR46" s="71"/>
      <c r="AS46" s="85" t="s">
        <v>53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32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54</v>
      </c>
      <c r="D49" s="96"/>
      <c r="E49" s="96"/>
      <c r="F49" s="96"/>
      <c r="G49" s="96"/>
      <c r="H49" s="97"/>
      <c r="I49" s="98" t="s">
        <v>55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56</v>
      </c>
      <c r="AH49" s="96"/>
      <c r="AI49" s="96"/>
      <c r="AJ49" s="96"/>
      <c r="AK49" s="96"/>
      <c r="AL49" s="96"/>
      <c r="AM49" s="96"/>
      <c r="AN49" s="98" t="s">
        <v>57</v>
      </c>
      <c r="AO49" s="96"/>
      <c r="AP49" s="96"/>
      <c r="AQ49" s="100" t="s">
        <v>58</v>
      </c>
      <c r="AR49" s="71"/>
      <c r="AS49" s="101" t="s">
        <v>59</v>
      </c>
      <c r="AT49" s="102" t="s">
        <v>60</v>
      </c>
      <c r="AU49" s="102" t="s">
        <v>61</v>
      </c>
      <c r="AV49" s="102" t="s">
        <v>62</v>
      </c>
      <c r="AW49" s="102" t="s">
        <v>63</v>
      </c>
      <c r="AX49" s="102" t="s">
        <v>64</v>
      </c>
      <c r="AY49" s="102" t="s">
        <v>65</v>
      </c>
      <c r="AZ49" s="102" t="s">
        <v>66</v>
      </c>
      <c r="BA49" s="102" t="s">
        <v>67</v>
      </c>
      <c r="BB49" s="102" t="s">
        <v>68</v>
      </c>
      <c r="BC49" s="102" t="s">
        <v>69</v>
      </c>
      <c r="BD49" s="103" t="s">
        <v>70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71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ROUND(AG52,2)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ROUND(AS52,2)</f>
        <v>0</v>
      </c>
      <c r="AT51" s="113">
        <f>ROUND(SUM(AV51:AW51),2)</f>
        <v>0</v>
      </c>
      <c r="AU51" s="114">
        <f>ROUND(AU52,5)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ROUND(AZ52,2)</f>
        <v>0</v>
      </c>
      <c r="BA51" s="113">
        <f>ROUND(BA52,2)</f>
        <v>0</v>
      </c>
      <c r="BB51" s="113">
        <f>ROUND(BB52,2)</f>
        <v>0</v>
      </c>
      <c r="BC51" s="113">
        <f>ROUND(BC52,2)</f>
        <v>0</v>
      </c>
      <c r="BD51" s="115">
        <f>ROUND(BD52,2)</f>
        <v>0</v>
      </c>
      <c r="BS51" s="116" t="s">
        <v>72</v>
      </c>
      <c r="BT51" s="116" t="s">
        <v>73</v>
      </c>
      <c r="BV51" s="116" t="s">
        <v>74</v>
      </c>
      <c r="BW51" s="116" t="s">
        <v>7</v>
      </c>
      <c r="BX51" s="116" t="s">
        <v>75</v>
      </c>
      <c r="CL51" s="116" t="s">
        <v>21</v>
      </c>
    </row>
    <row r="52" s="5" customFormat="1" ht="31.5" customHeight="1">
      <c r="A52" s="117" t="s">
        <v>76</v>
      </c>
      <c r="B52" s="118"/>
      <c r="C52" s="119"/>
      <c r="D52" s="120" t="s">
        <v>16</v>
      </c>
      <c r="E52" s="120"/>
      <c r="F52" s="120"/>
      <c r="G52" s="120"/>
      <c r="H52" s="120"/>
      <c r="I52" s="121"/>
      <c r="J52" s="120" t="s">
        <v>19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'312018 - Oprava silnice I...'!J25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77</v>
      </c>
      <c r="AR52" s="124"/>
      <c r="AS52" s="125">
        <v>0</v>
      </c>
      <c r="AT52" s="126">
        <f>ROUND(SUM(AV52:AW52),2)</f>
        <v>0</v>
      </c>
      <c r="AU52" s="127">
        <f>'312018 - Oprava silnice I...'!P76</f>
        <v>0</v>
      </c>
      <c r="AV52" s="126">
        <f>'312018 - Oprava silnice I...'!J28</f>
        <v>0</v>
      </c>
      <c r="AW52" s="126">
        <f>'312018 - Oprava silnice I...'!J29</f>
        <v>0</v>
      </c>
      <c r="AX52" s="126">
        <f>'312018 - Oprava silnice I...'!J30</f>
        <v>0</v>
      </c>
      <c r="AY52" s="126">
        <f>'312018 - Oprava silnice I...'!J31</f>
        <v>0</v>
      </c>
      <c r="AZ52" s="126">
        <f>'312018 - Oprava silnice I...'!F28</f>
        <v>0</v>
      </c>
      <c r="BA52" s="126">
        <f>'312018 - Oprava silnice I...'!F29</f>
        <v>0</v>
      </c>
      <c r="BB52" s="126">
        <f>'312018 - Oprava silnice I...'!F30</f>
        <v>0</v>
      </c>
      <c r="BC52" s="126">
        <f>'312018 - Oprava silnice I...'!F31</f>
        <v>0</v>
      </c>
      <c r="BD52" s="128">
        <f>'312018 - Oprava silnice I...'!F32</f>
        <v>0</v>
      </c>
      <c r="BT52" s="129" t="s">
        <v>78</v>
      </c>
      <c r="BU52" s="129" t="s">
        <v>79</v>
      </c>
      <c r="BV52" s="129" t="s">
        <v>74</v>
      </c>
      <c r="BW52" s="129" t="s">
        <v>7</v>
      </c>
      <c r="BX52" s="129" t="s">
        <v>75</v>
      </c>
      <c r="CL52" s="129" t="s">
        <v>21</v>
      </c>
    </row>
    <row r="53" s="1" customFormat="1" ht="30" customHeight="1">
      <c r="B53" s="45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1"/>
    </row>
    <row r="54" s="1" customFormat="1" ht="6.96" customHeight="1">
      <c r="B54" s="66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71"/>
    </row>
  </sheetData>
  <sheetProtection sheet="1" formatColumns="0" formatRows="0" objects="1" scenarios="1" spinCount="100000" saltValue="csGJ0yhWvsPkh8DYCW2S7yLVAqCDzzLx7W8U7fuIfShoGu5vDNkJ8VBYLm4EieUaUacyk4S/HCs3Lwm1a4i6kg==" hashValue="5AKTDJ1RwzR+KRnC2S8TA3Rm8ATcrkd8HVIHtNjagBCmvS8gi8dA5BxN9Q/LyhOVmkuXbvniqck9plL/9+EP0g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312018 - Oprava silnice I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1"/>
      <c r="C1" s="131"/>
      <c r="D1" s="132" t="s">
        <v>1</v>
      </c>
      <c r="E1" s="131"/>
      <c r="F1" s="133" t="s">
        <v>80</v>
      </c>
      <c r="G1" s="133" t="s">
        <v>81</v>
      </c>
      <c r="H1" s="133"/>
      <c r="I1" s="134"/>
      <c r="J1" s="133" t="s">
        <v>82</v>
      </c>
      <c r="K1" s="132" t="s">
        <v>83</v>
      </c>
      <c r="L1" s="133" t="s">
        <v>84</v>
      </c>
      <c r="M1" s="133"/>
      <c r="N1" s="133"/>
      <c r="O1" s="133"/>
      <c r="P1" s="133"/>
      <c r="Q1" s="133"/>
      <c r="R1" s="133"/>
      <c r="S1" s="133"/>
      <c r="T1" s="13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7</v>
      </c>
    </row>
    <row r="3" ht="6.96" customHeight="1">
      <c r="B3" s="24"/>
      <c r="C3" s="25"/>
      <c r="D3" s="25"/>
      <c r="E3" s="25"/>
      <c r="F3" s="25"/>
      <c r="G3" s="25"/>
      <c r="H3" s="25"/>
      <c r="I3" s="135"/>
      <c r="J3" s="25"/>
      <c r="K3" s="26"/>
      <c r="AT3" s="23" t="s">
        <v>85</v>
      </c>
    </row>
    <row r="4" ht="36.96" customHeight="1">
      <c r="B4" s="27"/>
      <c r="C4" s="28"/>
      <c r="D4" s="29" t="s">
        <v>86</v>
      </c>
      <c r="E4" s="28"/>
      <c r="F4" s="28"/>
      <c r="G4" s="28"/>
      <c r="H4" s="28"/>
      <c r="I4" s="136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36"/>
      <c r="J5" s="28"/>
      <c r="K5" s="30"/>
    </row>
    <row r="6" s="1" customFormat="1">
      <c r="B6" s="45"/>
      <c r="C6" s="46"/>
      <c r="D6" s="39" t="s">
        <v>18</v>
      </c>
      <c r="E6" s="46"/>
      <c r="F6" s="46"/>
      <c r="G6" s="46"/>
      <c r="H6" s="46"/>
      <c r="I6" s="137"/>
      <c r="J6" s="46"/>
      <c r="K6" s="50"/>
    </row>
    <row r="7" s="1" customFormat="1" ht="36.96" customHeight="1">
      <c r="B7" s="45"/>
      <c r="C7" s="46"/>
      <c r="D7" s="46"/>
      <c r="E7" s="138" t="s">
        <v>19</v>
      </c>
      <c r="F7" s="46"/>
      <c r="G7" s="46"/>
      <c r="H7" s="46"/>
      <c r="I7" s="137"/>
      <c r="J7" s="46"/>
      <c r="K7" s="50"/>
    </row>
    <row r="8" s="1" customFormat="1">
      <c r="B8" s="45"/>
      <c r="C8" s="46"/>
      <c r="D8" s="46"/>
      <c r="E8" s="46"/>
      <c r="F8" s="46"/>
      <c r="G8" s="46"/>
      <c r="H8" s="46"/>
      <c r="I8" s="137"/>
      <c r="J8" s="46"/>
      <c r="K8" s="50"/>
    </row>
    <row r="9" s="1" customFormat="1" ht="14.4" customHeight="1">
      <c r="B9" s="45"/>
      <c r="C9" s="46"/>
      <c r="D9" s="39" t="s">
        <v>20</v>
      </c>
      <c r="E9" s="46"/>
      <c r="F9" s="34" t="s">
        <v>21</v>
      </c>
      <c r="G9" s="46"/>
      <c r="H9" s="46"/>
      <c r="I9" s="139" t="s">
        <v>22</v>
      </c>
      <c r="J9" s="34" t="s">
        <v>21</v>
      </c>
      <c r="K9" s="50"/>
    </row>
    <row r="10" s="1" customFormat="1" ht="14.4" customHeight="1">
      <c r="B10" s="45"/>
      <c r="C10" s="46"/>
      <c r="D10" s="39" t="s">
        <v>23</v>
      </c>
      <c r="E10" s="46"/>
      <c r="F10" s="34" t="s">
        <v>24</v>
      </c>
      <c r="G10" s="46"/>
      <c r="H10" s="46"/>
      <c r="I10" s="139" t="s">
        <v>25</v>
      </c>
      <c r="J10" s="140" t="str">
        <f>'Rekapitulace stavby'!AN8</f>
        <v>13. 6. 2018</v>
      </c>
      <c r="K10" s="50"/>
    </row>
    <row r="11" s="1" customFormat="1" ht="10.8" customHeight="1">
      <c r="B11" s="45"/>
      <c r="C11" s="46"/>
      <c r="D11" s="46"/>
      <c r="E11" s="46"/>
      <c r="F11" s="46"/>
      <c r="G11" s="46"/>
      <c r="H11" s="46"/>
      <c r="I11" s="137"/>
      <c r="J11" s="46"/>
      <c r="K11" s="50"/>
    </row>
    <row r="12" s="1" customFormat="1" ht="14.4" customHeight="1">
      <c r="B12" s="45"/>
      <c r="C12" s="46"/>
      <c r="D12" s="39" t="s">
        <v>27</v>
      </c>
      <c r="E12" s="46"/>
      <c r="F12" s="46"/>
      <c r="G12" s="46"/>
      <c r="H12" s="46"/>
      <c r="I12" s="139" t="s">
        <v>28</v>
      </c>
      <c r="J12" s="34" t="s">
        <v>29</v>
      </c>
      <c r="K12" s="50"/>
    </row>
    <row r="13" s="1" customFormat="1" ht="18" customHeight="1">
      <c r="B13" s="45"/>
      <c r="C13" s="46"/>
      <c r="D13" s="46"/>
      <c r="E13" s="34" t="s">
        <v>30</v>
      </c>
      <c r="F13" s="46"/>
      <c r="G13" s="46"/>
      <c r="H13" s="46"/>
      <c r="I13" s="139" t="s">
        <v>31</v>
      </c>
      <c r="J13" s="34" t="s">
        <v>21</v>
      </c>
      <c r="K13" s="50"/>
    </row>
    <row r="14" s="1" customFormat="1" ht="6.96" customHeight="1">
      <c r="B14" s="45"/>
      <c r="C14" s="46"/>
      <c r="D14" s="46"/>
      <c r="E14" s="46"/>
      <c r="F14" s="46"/>
      <c r="G14" s="46"/>
      <c r="H14" s="46"/>
      <c r="I14" s="137"/>
      <c r="J14" s="46"/>
      <c r="K14" s="50"/>
    </row>
    <row r="15" s="1" customFormat="1" ht="14.4" customHeight="1">
      <c r="B15" s="45"/>
      <c r="C15" s="46"/>
      <c r="D15" s="39" t="s">
        <v>32</v>
      </c>
      <c r="E15" s="46"/>
      <c r="F15" s="46"/>
      <c r="G15" s="46"/>
      <c r="H15" s="46"/>
      <c r="I15" s="139" t="s">
        <v>28</v>
      </c>
      <c r="J15" s="34" t="str">
        <f>IF('Rekapitulace stavby'!AN13="Vyplň údaj","",IF('Rekapitulace stavby'!AN13="","",'Rekapitulace stavby'!AN13))</f>
        <v/>
      </c>
      <c r="K15" s="50"/>
    </row>
    <row r="16" s="1" customFormat="1" ht="18" customHeight="1">
      <c r="B16" s="45"/>
      <c r="C16" s="46"/>
      <c r="D16" s="46"/>
      <c r="E16" s="34" t="str">
        <f>IF('Rekapitulace stavby'!E14="Vyplň údaj","",IF('Rekapitulace stavby'!E14="","",'Rekapitulace stavby'!E14))</f>
        <v/>
      </c>
      <c r="F16" s="46"/>
      <c r="G16" s="46"/>
      <c r="H16" s="46"/>
      <c r="I16" s="139" t="s">
        <v>31</v>
      </c>
      <c r="J16" s="34" t="str">
        <f>IF('Rekapitulace stavby'!AN14="Vyplň údaj","",IF('Rekapitulace stavby'!AN14="","",'Rekapitulace stavby'!AN14))</f>
        <v/>
      </c>
      <c r="K16" s="50"/>
    </row>
    <row r="17" s="1" customFormat="1" ht="6.96" customHeight="1">
      <c r="B17" s="45"/>
      <c r="C17" s="46"/>
      <c r="D17" s="46"/>
      <c r="E17" s="46"/>
      <c r="F17" s="46"/>
      <c r="G17" s="46"/>
      <c r="H17" s="46"/>
      <c r="I17" s="137"/>
      <c r="J17" s="46"/>
      <c r="K17" s="50"/>
    </row>
    <row r="18" s="1" customFormat="1" ht="14.4" customHeight="1">
      <c r="B18" s="45"/>
      <c r="C18" s="46"/>
      <c r="D18" s="39" t="s">
        <v>34</v>
      </c>
      <c r="E18" s="46"/>
      <c r="F18" s="46"/>
      <c r="G18" s="46"/>
      <c r="H18" s="46"/>
      <c r="I18" s="139" t="s">
        <v>28</v>
      </c>
      <c r="J18" s="34" t="s">
        <v>35</v>
      </c>
      <c r="K18" s="50"/>
    </row>
    <row r="19" s="1" customFormat="1" ht="18" customHeight="1">
      <c r="B19" s="45"/>
      <c r="C19" s="46"/>
      <c r="D19" s="46"/>
      <c r="E19" s="34" t="s">
        <v>36</v>
      </c>
      <c r="F19" s="46"/>
      <c r="G19" s="46"/>
      <c r="H19" s="46"/>
      <c r="I19" s="139" t="s">
        <v>31</v>
      </c>
      <c r="J19" s="34" t="s">
        <v>21</v>
      </c>
      <c r="K19" s="50"/>
    </row>
    <row r="20" s="1" customFormat="1" ht="6.96" customHeight="1">
      <c r="B20" s="45"/>
      <c r="C20" s="46"/>
      <c r="D20" s="46"/>
      <c r="E20" s="46"/>
      <c r="F20" s="46"/>
      <c r="G20" s="46"/>
      <c r="H20" s="46"/>
      <c r="I20" s="137"/>
      <c r="J20" s="46"/>
      <c r="K20" s="50"/>
    </row>
    <row r="21" s="1" customFormat="1" ht="14.4" customHeight="1">
      <c r="B21" s="45"/>
      <c r="C21" s="46"/>
      <c r="D21" s="39" t="s">
        <v>38</v>
      </c>
      <c r="E21" s="46"/>
      <c r="F21" s="46"/>
      <c r="G21" s="46"/>
      <c r="H21" s="46"/>
      <c r="I21" s="137"/>
      <c r="J21" s="46"/>
      <c r="K21" s="50"/>
    </row>
    <row r="22" s="6" customFormat="1" ht="16.5" customHeight="1">
      <c r="B22" s="141"/>
      <c r="C22" s="142"/>
      <c r="D22" s="142"/>
      <c r="E22" s="43" t="s">
        <v>21</v>
      </c>
      <c r="F22" s="43"/>
      <c r="G22" s="43"/>
      <c r="H22" s="43"/>
      <c r="I22" s="143"/>
      <c r="J22" s="142"/>
      <c r="K22" s="144"/>
    </row>
    <row r="23" s="1" customFormat="1" ht="6.96" customHeight="1">
      <c r="B23" s="45"/>
      <c r="C23" s="46"/>
      <c r="D23" s="46"/>
      <c r="E23" s="46"/>
      <c r="F23" s="46"/>
      <c r="G23" s="46"/>
      <c r="H23" s="46"/>
      <c r="I23" s="137"/>
      <c r="J23" s="46"/>
      <c r="K23" s="50"/>
    </row>
    <row r="24" s="1" customFormat="1" ht="6.96" customHeight="1">
      <c r="B24" s="45"/>
      <c r="C24" s="46"/>
      <c r="D24" s="105"/>
      <c r="E24" s="105"/>
      <c r="F24" s="105"/>
      <c r="G24" s="105"/>
      <c r="H24" s="105"/>
      <c r="I24" s="145"/>
      <c r="J24" s="105"/>
      <c r="K24" s="146"/>
    </row>
    <row r="25" s="1" customFormat="1" ht="25.44" customHeight="1">
      <c r="B25" s="45"/>
      <c r="C25" s="46"/>
      <c r="D25" s="147" t="s">
        <v>39</v>
      </c>
      <c r="E25" s="46"/>
      <c r="F25" s="46"/>
      <c r="G25" s="46"/>
      <c r="H25" s="46"/>
      <c r="I25" s="137"/>
      <c r="J25" s="148">
        <f>ROUND(J76,2)</f>
        <v>0</v>
      </c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45"/>
      <c r="J26" s="105"/>
      <c r="K26" s="146"/>
    </row>
    <row r="27" s="1" customFormat="1" ht="14.4" customHeight="1">
      <c r="B27" s="45"/>
      <c r="C27" s="46"/>
      <c r="D27" s="46"/>
      <c r="E27" s="46"/>
      <c r="F27" s="51" t="s">
        <v>41</v>
      </c>
      <c r="G27" s="46"/>
      <c r="H27" s="46"/>
      <c r="I27" s="149" t="s">
        <v>40</v>
      </c>
      <c r="J27" s="51" t="s">
        <v>42</v>
      </c>
      <c r="K27" s="50"/>
    </row>
    <row r="28" s="1" customFormat="1" ht="14.4" customHeight="1">
      <c r="B28" s="45"/>
      <c r="C28" s="46"/>
      <c r="D28" s="54" t="s">
        <v>43</v>
      </c>
      <c r="E28" s="54" t="s">
        <v>44</v>
      </c>
      <c r="F28" s="150">
        <f>ROUND(SUM(BE76:BE220), 2)</f>
        <v>0</v>
      </c>
      <c r="G28" s="46"/>
      <c r="H28" s="46"/>
      <c r="I28" s="151">
        <v>0.20999999999999999</v>
      </c>
      <c r="J28" s="150">
        <f>ROUND(ROUND((SUM(BE76:BE220)), 2)*I28, 2)</f>
        <v>0</v>
      </c>
      <c r="K28" s="50"/>
    </row>
    <row r="29" s="1" customFormat="1" ht="14.4" customHeight="1">
      <c r="B29" s="45"/>
      <c r="C29" s="46"/>
      <c r="D29" s="46"/>
      <c r="E29" s="54" t="s">
        <v>45</v>
      </c>
      <c r="F29" s="150">
        <f>ROUND(SUM(BF76:BF220), 2)</f>
        <v>0</v>
      </c>
      <c r="G29" s="46"/>
      <c r="H29" s="46"/>
      <c r="I29" s="151">
        <v>0.14999999999999999</v>
      </c>
      <c r="J29" s="150">
        <f>ROUND(ROUND((SUM(BF76:BF220)), 2)*I29, 2)</f>
        <v>0</v>
      </c>
      <c r="K29" s="50"/>
    </row>
    <row r="30" hidden="1" s="1" customFormat="1" ht="14.4" customHeight="1">
      <c r="B30" s="45"/>
      <c r="C30" s="46"/>
      <c r="D30" s="46"/>
      <c r="E30" s="54" t="s">
        <v>46</v>
      </c>
      <c r="F30" s="150">
        <f>ROUND(SUM(BG76:BG220), 2)</f>
        <v>0</v>
      </c>
      <c r="G30" s="46"/>
      <c r="H30" s="46"/>
      <c r="I30" s="151">
        <v>0.20999999999999999</v>
      </c>
      <c r="J30" s="150">
        <v>0</v>
      </c>
      <c r="K30" s="50"/>
    </row>
    <row r="31" hidden="1" s="1" customFormat="1" ht="14.4" customHeight="1">
      <c r="B31" s="45"/>
      <c r="C31" s="46"/>
      <c r="D31" s="46"/>
      <c r="E31" s="54" t="s">
        <v>47</v>
      </c>
      <c r="F31" s="150">
        <f>ROUND(SUM(BH76:BH220), 2)</f>
        <v>0</v>
      </c>
      <c r="G31" s="46"/>
      <c r="H31" s="46"/>
      <c r="I31" s="151">
        <v>0.14999999999999999</v>
      </c>
      <c r="J31" s="150">
        <v>0</v>
      </c>
      <c r="K31" s="50"/>
    </row>
    <row r="32" hidden="1" s="1" customFormat="1" ht="14.4" customHeight="1">
      <c r="B32" s="45"/>
      <c r="C32" s="46"/>
      <c r="D32" s="46"/>
      <c r="E32" s="54" t="s">
        <v>48</v>
      </c>
      <c r="F32" s="150">
        <f>ROUND(SUM(BI76:BI220), 2)</f>
        <v>0</v>
      </c>
      <c r="G32" s="46"/>
      <c r="H32" s="46"/>
      <c r="I32" s="151">
        <v>0</v>
      </c>
      <c r="J32" s="150">
        <v>0</v>
      </c>
      <c r="K32" s="50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137"/>
      <c r="J33" s="46"/>
      <c r="K33" s="50"/>
    </row>
    <row r="34" s="1" customFormat="1" ht="25.44" customHeight="1">
      <c r="B34" s="45"/>
      <c r="C34" s="152"/>
      <c r="D34" s="153" t="s">
        <v>49</v>
      </c>
      <c r="E34" s="97"/>
      <c r="F34" s="97"/>
      <c r="G34" s="154" t="s">
        <v>50</v>
      </c>
      <c r="H34" s="155" t="s">
        <v>51</v>
      </c>
      <c r="I34" s="156"/>
      <c r="J34" s="157">
        <f>SUM(J25:J32)</f>
        <v>0</v>
      </c>
      <c r="K34" s="158"/>
    </row>
    <row r="35" s="1" customFormat="1" ht="14.4" customHeight="1">
      <c r="B35" s="66"/>
      <c r="C35" s="67"/>
      <c r="D35" s="67"/>
      <c r="E35" s="67"/>
      <c r="F35" s="67"/>
      <c r="G35" s="67"/>
      <c r="H35" s="67"/>
      <c r="I35" s="159"/>
      <c r="J35" s="67"/>
      <c r="K35" s="68"/>
    </row>
    <row r="39" s="1" customFormat="1" ht="6.96" customHeight="1">
      <c r="B39" s="160"/>
      <c r="C39" s="161"/>
      <c r="D39" s="161"/>
      <c r="E39" s="161"/>
      <c r="F39" s="161"/>
      <c r="G39" s="161"/>
      <c r="H39" s="161"/>
      <c r="I39" s="162"/>
      <c r="J39" s="161"/>
      <c r="K39" s="163"/>
    </row>
    <row r="40" s="1" customFormat="1" ht="36.96" customHeight="1">
      <c r="B40" s="45"/>
      <c r="C40" s="29" t="s">
        <v>87</v>
      </c>
      <c r="D40" s="46"/>
      <c r="E40" s="46"/>
      <c r="F40" s="46"/>
      <c r="G40" s="46"/>
      <c r="H40" s="46"/>
      <c r="I40" s="137"/>
      <c r="J40" s="46"/>
      <c r="K40" s="50"/>
    </row>
    <row r="41" s="1" customFormat="1" ht="6.96" customHeight="1">
      <c r="B41" s="45"/>
      <c r="C41" s="46"/>
      <c r="D41" s="46"/>
      <c r="E41" s="46"/>
      <c r="F41" s="46"/>
      <c r="G41" s="46"/>
      <c r="H41" s="46"/>
      <c r="I41" s="137"/>
      <c r="J41" s="46"/>
      <c r="K41" s="50"/>
    </row>
    <row r="42" s="1" customFormat="1" ht="14.4" customHeight="1">
      <c r="B42" s="45"/>
      <c r="C42" s="39" t="s">
        <v>18</v>
      </c>
      <c r="D42" s="46"/>
      <c r="E42" s="46"/>
      <c r="F42" s="46"/>
      <c r="G42" s="46"/>
      <c r="H42" s="46"/>
      <c r="I42" s="137"/>
      <c r="J42" s="46"/>
      <c r="K42" s="50"/>
    </row>
    <row r="43" s="1" customFormat="1" ht="17.25" customHeight="1">
      <c r="B43" s="45"/>
      <c r="C43" s="46"/>
      <c r="D43" s="46"/>
      <c r="E43" s="138" t="str">
        <f>E7</f>
        <v>Oprava silnice III/1947, Mokrá - Etapa I.</v>
      </c>
      <c r="F43" s="46"/>
      <c r="G43" s="46"/>
      <c r="H43" s="46"/>
      <c r="I43" s="137"/>
      <c r="J43" s="46"/>
      <c r="K43" s="50"/>
    </row>
    <row r="44" s="1" customFormat="1" ht="6.96" customHeight="1">
      <c r="B44" s="45"/>
      <c r="C44" s="46"/>
      <c r="D44" s="46"/>
      <c r="E44" s="46"/>
      <c r="F44" s="46"/>
      <c r="G44" s="46"/>
      <c r="H44" s="46"/>
      <c r="I44" s="137"/>
      <c r="J44" s="46"/>
      <c r="K44" s="50"/>
    </row>
    <row r="45" s="1" customFormat="1" ht="18" customHeight="1">
      <c r="B45" s="45"/>
      <c r="C45" s="39" t="s">
        <v>23</v>
      </c>
      <c r="D45" s="46"/>
      <c r="E45" s="46"/>
      <c r="F45" s="34" t="str">
        <f>F10</f>
        <v>Mokrá</v>
      </c>
      <c r="G45" s="46"/>
      <c r="H45" s="46"/>
      <c r="I45" s="139" t="s">
        <v>25</v>
      </c>
      <c r="J45" s="140" t="str">
        <f>IF(J10="","",J10)</f>
        <v>13. 6. 2018</v>
      </c>
      <c r="K45" s="50"/>
    </row>
    <row r="46" s="1" customFormat="1" ht="6.96" customHeight="1">
      <c r="B46" s="45"/>
      <c r="C46" s="46"/>
      <c r="D46" s="46"/>
      <c r="E46" s="46"/>
      <c r="F46" s="46"/>
      <c r="G46" s="46"/>
      <c r="H46" s="46"/>
      <c r="I46" s="137"/>
      <c r="J46" s="46"/>
      <c r="K46" s="50"/>
    </row>
    <row r="47" s="1" customFormat="1">
      <c r="B47" s="45"/>
      <c r="C47" s="39" t="s">
        <v>27</v>
      </c>
      <c r="D47" s="46"/>
      <c r="E47" s="46"/>
      <c r="F47" s="34" t="str">
        <f>E13</f>
        <v>KSÚS KK, p.o.</v>
      </c>
      <c r="G47" s="46"/>
      <c r="H47" s="46"/>
      <c r="I47" s="139" t="s">
        <v>34</v>
      </c>
      <c r="J47" s="43" t="str">
        <f>E19</f>
        <v>DSVA, s.r.o. - t. Lebr, Ing. P. Král</v>
      </c>
      <c r="K47" s="50"/>
    </row>
    <row r="48" s="1" customFormat="1" ht="14.4" customHeight="1">
      <c r="B48" s="45"/>
      <c r="C48" s="39" t="s">
        <v>32</v>
      </c>
      <c r="D48" s="46"/>
      <c r="E48" s="46"/>
      <c r="F48" s="34" t="str">
        <f>IF(E16="","",E16)</f>
        <v/>
      </c>
      <c r="G48" s="46"/>
      <c r="H48" s="46"/>
      <c r="I48" s="137"/>
      <c r="J48" s="164"/>
      <c r="K48" s="50"/>
    </row>
    <row r="49" s="1" customFormat="1" ht="10.32" customHeight="1">
      <c r="B49" s="45"/>
      <c r="C49" s="46"/>
      <c r="D49" s="46"/>
      <c r="E49" s="46"/>
      <c r="F49" s="46"/>
      <c r="G49" s="46"/>
      <c r="H49" s="46"/>
      <c r="I49" s="137"/>
      <c r="J49" s="46"/>
      <c r="K49" s="50"/>
    </row>
    <row r="50" s="1" customFormat="1" ht="29.28" customHeight="1">
      <c r="B50" s="45"/>
      <c r="C50" s="165" t="s">
        <v>88</v>
      </c>
      <c r="D50" s="152"/>
      <c r="E50" s="152"/>
      <c r="F50" s="152"/>
      <c r="G50" s="152"/>
      <c r="H50" s="152"/>
      <c r="I50" s="166"/>
      <c r="J50" s="167" t="s">
        <v>89</v>
      </c>
      <c r="K50" s="168"/>
    </row>
    <row r="51" s="1" customFormat="1" ht="10.32" customHeight="1">
      <c r="B51" s="45"/>
      <c r="C51" s="46"/>
      <c r="D51" s="46"/>
      <c r="E51" s="46"/>
      <c r="F51" s="46"/>
      <c r="G51" s="46"/>
      <c r="H51" s="46"/>
      <c r="I51" s="137"/>
      <c r="J51" s="46"/>
      <c r="K51" s="50"/>
    </row>
    <row r="52" s="1" customFormat="1" ht="29.28" customHeight="1">
      <c r="B52" s="45"/>
      <c r="C52" s="169" t="s">
        <v>90</v>
      </c>
      <c r="D52" s="46"/>
      <c r="E52" s="46"/>
      <c r="F52" s="46"/>
      <c r="G52" s="46"/>
      <c r="H52" s="46"/>
      <c r="I52" s="137"/>
      <c r="J52" s="148">
        <f>J76</f>
        <v>0</v>
      </c>
      <c r="K52" s="50"/>
      <c r="AU52" s="23" t="s">
        <v>91</v>
      </c>
    </row>
    <row r="53" s="7" customFormat="1" ht="24.96" customHeight="1">
      <c r="B53" s="170"/>
      <c r="C53" s="171"/>
      <c r="D53" s="172" t="s">
        <v>92</v>
      </c>
      <c r="E53" s="173"/>
      <c r="F53" s="173"/>
      <c r="G53" s="173"/>
      <c r="H53" s="173"/>
      <c r="I53" s="174"/>
      <c r="J53" s="175">
        <f>J77</f>
        <v>0</v>
      </c>
      <c r="K53" s="176"/>
    </row>
    <row r="54" s="8" customFormat="1" ht="19.92" customHeight="1">
      <c r="B54" s="177"/>
      <c r="C54" s="178"/>
      <c r="D54" s="179" t="s">
        <v>93</v>
      </c>
      <c r="E54" s="180"/>
      <c r="F54" s="180"/>
      <c r="G54" s="180"/>
      <c r="H54" s="180"/>
      <c r="I54" s="181"/>
      <c r="J54" s="182">
        <f>J78</f>
        <v>0</v>
      </c>
      <c r="K54" s="183"/>
    </row>
    <row r="55" s="8" customFormat="1" ht="19.92" customHeight="1">
      <c r="B55" s="177"/>
      <c r="C55" s="178"/>
      <c r="D55" s="179" t="s">
        <v>94</v>
      </c>
      <c r="E55" s="180"/>
      <c r="F55" s="180"/>
      <c r="G55" s="180"/>
      <c r="H55" s="180"/>
      <c r="I55" s="181"/>
      <c r="J55" s="182">
        <f>J119</f>
        <v>0</v>
      </c>
      <c r="K55" s="183"/>
    </row>
    <row r="56" s="8" customFormat="1" ht="19.92" customHeight="1">
      <c r="B56" s="177"/>
      <c r="C56" s="178"/>
      <c r="D56" s="179" t="s">
        <v>95</v>
      </c>
      <c r="E56" s="180"/>
      <c r="F56" s="180"/>
      <c r="G56" s="180"/>
      <c r="H56" s="180"/>
      <c r="I56" s="181"/>
      <c r="J56" s="182">
        <f>J161</f>
        <v>0</v>
      </c>
      <c r="K56" s="183"/>
    </row>
    <row r="57" s="8" customFormat="1" ht="19.92" customHeight="1">
      <c r="B57" s="177"/>
      <c r="C57" s="178"/>
      <c r="D57" s="179" t="s">
        <v>96</v>
      </c>
      <c r="E57" s="180"/>
      <c r="F57" s="180"/>
      <c r="G57" s="180"/>
      <c r="H57" s="180"/>
      <c r="I57" s="181"/>
      <c r="J57" s="182">
        <f>J165</f>
        <v>0</v>
      </c>
      <c r="K57" s="183"/>
    </row>
    <row r="58" s="7" customFormat="1" ht="24.96" customHeight="1">
      <c r="B58" s="170"/>
      <c r="C58" s="171"/>
      <c r="D58" s="172" t="s">
        <v>97</v>
      </c>
      <c r="E58" s="173"/>
      <c r="F58" s="173"/>
      <c r="G58" s="173"/>
      <c r="H58" s="173"/>
      <c r="I58" s="174"/>
      <c r="J58" s="175">
        <f>J199</f>
        <v>0</v>
      </c>
      <c r="K58" s="176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37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59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2"/>
      <c r="J64" s="70"/>
      <c r="K64" s="70"/>
      <c r="L64" s="71"/>
    </row>
    <row r="65" s="1" customFormat="1" ht="36.96" customHeight="1">
      <c r="B65" s="45"/>
      <c r="C65" s="72" t="s">
        <v>98</v>
      </c>
      <c r="D65" s="73"/>
      <c r="E65" s="73"/>
      <c r="F65" s="73"/>
      <c r="G65" s="73"/>
      <c r="H65" s="73"/>
      <c r="I65" s="184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84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84"/>
      <c r="J67" s="73"/>
      <c r="K67" s="73"/>
      <c r="L67" s="71"/>
    </row>
    <row r="68" s="1" customFormat="1" ht="17.25" customHeight="1">
      <c r="B68" s="45"/>
      <c r="C68" s="73"/>
      <c r="D68" s="73"/>
      <c r="E68" s="81" t="str">
        <f>E7</f>
        <v>Oprava silnice III/1947, Mokrá - Etapa I.</v>
      </c>
      <c r="F68" s="73"/>
      <c r="G68" s="73"/>
      <c r="H68" s="73"/>
      <c r="I68" s="184"/>
      <c r="J68" s="73"/>
      <c r="K68" s="73"/>
      <c r="L68" s="71"/>
    </row>
    <row r="69" s="1" customFormat="1" ht="6.96" customHeight="1">
      <c r="B69" s="45"/>
      <c r="C69" s="73"/>
      <c r="D69" s="73"/>
      <c r="E69" s="73"/>
      <c r="F69" s="73"/>
      <c r="G69" s="73"/>
      <c r="H69" s="73"/>
      <c r="I69" s="184"/>
      <c r="J69" s="73"/>
      <c r="K69" s="73"/>
      <c r="L69" s="71"/>
    </row>
    <row r="70" s="1" customFormat="1" ht="18" customHeight="1">
      <c r="B70" s="45"/>
      <c r="C70" s="75" t="s">
        <v>23</v>
      </c>
      <c r="D70" s="73"/>
      <c r="E70" s="73"/>
      <c r="F70" s="185" t="str">
        <f>F10</f>
        <v>Mokrá</v>
      </c>
      <c r="G70" s="73"/>
      <c r="H70" s="73"/>
      <c r="I70" s="186" t="s">
        <v>25</v>
      </c>
      <c r="J70" s="84" t="str">
        <f>IF(J10="","",J10)</f>
        <v>13. 6. 2018</v>
      </c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84"/>
      <c r="J71" s="73"/>
      <c r="K71" s="73"/>
      <c r="L71" s="71"/>
    </row>
    <row r="72" s="1" customFormat="1">
      <c r="B72" s="45"/>
      <c r="C72" s="75" t="s">
        <v>27</v>
      </c>
      <c r="D72" s="73"/>
      <c r="E72" s="73"/>
      <c r="F72" s="185" t="str">
        <f>E13</f>
        <v>KSÚS KK, p.o.</v>
      </c>
      <c r="G72" s="73"/>
      <c r="H72" s="73"/>
      <c r="I72" s="186" t="s">
        <v>34</v>
      </c>
      <c r="J72" s="185" t="str">
        <f>E19</f>
        <v>DSVA, s.r.o. - t. Lebr, Ing. P. Král</v>
      </c>
      <c r="K72" s="73"/>
      <c r="L72" s="71"/>
    </row>
    <row r="73" s="1" customFormat="1" ht="14.4" customHeight="1">
      <c r="B73" s="45"/>
      <c r="C73" s="75" t="s">
        <v>32</v>
      </c>
      <c r="D73" s="73"/>
      <c r="E73" s="73"/>
      <c r="F73" s="185" t="str">
        <f>IF(E16="","",E16)</f>
        <v/>
      </c>
      <c r="G73" s="73"/>
      <c r="H73" s="73"/>
      <c r="I73" s="184"/>
      <c r="J73" s="73"/>
      <c r="K73" s="73"/>
      <c r="L73" s="71"/>
    </row>
    <row r="74" s="1" customFormat="1" ht="10.32" customHeight="1">
      <c r="B74" s="45"/>
      <c r="C74" s="73"/>
      <c r="D74" s="73"/>
      <c r="E74" s="73"/>
      <c r="F74" s="73"/>
      <c r="G74" s="73"/>
      <c r="H74" s="73"/>
      <c r="I74" s="184"/>
      <c r="J74" s="73"/>
      <c r="K74" s="73"/>
      <c r="L74" s="71"/>
    </row>
    <row r="75" s="9" customFormat="1" ht="29.28" customHeight="1">
      <c r="B75" s="187"/>
      <c r="C75" s="188" t="s">
        <v>99</v>
      </c>
      <c r="D75" s="189" t="s">
        <v>58</v>
      </c>
      <c r="E75" s="189" t="s">
        <v>54</v>
      </c>
      <c r="F75" s="189" t="s">
        <v>100</v>
      </c>
      <c r="G75" s="189" t="s">
        <v>101</v>
      </c>
      <c r="H75" s="189" t="s">
        <v>102</v>
      </c>
      <c r="I75" s="190" t="s">
        <v>103</v>
      </c>
      <c r="J75" s="189" t="s">
        <v>89</v>
      </c>
      <c r="K75" s="191" t="s">
        <v>104</v>
      </c>
      <c r="L75" s="192"/>
      <c r="M75" s="101" t="s">
        <v>105</v>
      </c>
      <c r="N75" s="102" t="s">
        <v>43</v>
      </c>
      <c r="O75" s="102" t="s">
        <v>106</v>
      </c>
      <c r="P75" s="102" t="s">
        <v>107</v>
      </c>
      <c r="Q75" s="102" t="s">
        <v>108</v>
      </c>
      <c r="R75" s="102" t="s">
        <v>109</v>
      </c>
      <c r="S75" s="102" t="s">
        <v>110</v>
      </c>
      <c r="T75" s="103" t="s">
        <v>111</v>
      </c>
    </row>
    <row r="76" s="1" customFormat="1" ht="29.28" customHeight="1">
      <c r="B76" s="45"/>
      <c r="C76" s="107" t="s">
        <v>90</v>
      </c>
      <c r="D76" s="73"/>
      <c r="E76" s="73"/>
      <c r="F76" s="73"/>
      <c r="G76" s="73"/>
      <c r="H76" s="73"/>
      <c r="I76" s="184"/>
      <c r="J76" s="193">
        <f>BK76</f>
        <v>0</v>
      </c>
      <c r="K76" s="73"/>
      <c r="L76" s="71"/>
      <c r="M76" s="104"/>
      <c r="N76" s="105"/>
      <c r="O76" s="105"/>
      <c r="P76" s="194">
        <f>P77+P199</f>
        <v>0</v>
      </c>
      <c r="Q76" s="105"/>
      <c r="R76" s="194">
        <f>R77+R199</f>
        <v>0</v>
      </c>
      <c r="S76" s="105"/>
      <c r="T76" s="195">
        <f>T77+T199</f>
        <v>0</v>
      </c>
      <c r="AT76" s="23" t="s">
        <v>72</v>
      </c>
      <c r="AU76" s="23" t="s">
        <v>91</v>
      </c>
      <c r="BK76" s="196">
        <f>BK77+BK199</f>
        <v>0</v>
      </c>
    </row>
    <row r="77" s="10" customFormat="1" ht="37.44" customHeight="1">
      <c r="B77" s="197"/>
      <c r="C77" s="198"/>
      <c r="D77" s="199" t="s">
        <v>72</v>
      </c>
      <c r="E77" s="200" t="s">
        <v>112</v>
      </c>
      <c r="F77" s="200" t="s">
        <v>113</v>
      </c>
      <c r="G77" s="198"/>
      <c r="H77" s="198"/>
      <c r="I77" s="201"/>
      <c r="J77" s="202">
        <f>BK77</f>
        <v>0</v>
      </c>
      <c r="K77" s="198"/>
      <c r="L77" s="203"/>
      <c r="M77" s="204"/>
      <c r="N77" s="205"/>
      <c r="O77" s="205"/>
      <c r="P77" s="206">
        <f>P78+P119+P161+P165</f>
        <v>0</v>
      </c>
      <c r="Q77" s="205"/>
      <c r="R77" s="206">
        <f>R78+R119+R161+R165</f>
        <v>0</v>
      </c>
      <c r="S77" s="205"/>
      <c r="T77" s="207">
        <f>T78+T119+T161+T165</f>
        <v>0</v>
      </c>
      <c r="AR77" s="208" t="s">
        <v>78</v>
      </c>
      <c r="AT77" s="209" t="s">
        <v>72</v>
      </c>
      <c r="AU77" s="209" t="s">
        <v>73</v>
      </c>
      <c r="AY77" s="208" t="s">
        <v>114</v>
      </c>
      <c r="BK77" s="210">
        <f>BK78+BK119+BK161+BK165</f>
        <v>0</v>
      </c>
    </row>
    <row r="78" s="10" customFormat="1" ht="19.92" customHeight="1">
      <c r="B78" s="197"/>
      <c r="C78" s="198"/>
      <c r="D78" s="199" t="s">
        <v>72</v>
      </c>
      <c r="E78" s="211" t="s">
        <v>78</v>
      </c>
      <c r="F78" s="211" t="s">
        <v>115</v>
      </c>
      <c r="G78" s="198"/>
      <c r="H78" s="198"/>
      <c r="I78" s="201"/>
      <c r="J78" s="212">
        <f>BK78</f>
        <v>0</v>
      </c>
      <c r="K78" s="198"/>
      <c r="L78" s="203"/>
      <c r="M78" s="204"/>
      <c r="N78" s="205"/>
      <c r="O78" s="205"/>
      <c r="P78" s="206">
        <f>SUM(P79:P118)</f>
        <v>0</v>
      </c>
      <c r="Q78" s="205"/>
      <c r="R78" s="206">
        <f>SUM(R79:R118)</f>
        <v>0</v>
      </c>
      <c r="S78" s="205"/>
      <c r="T78" s="207">
        <f>SUM(T79:T118)</f>
        <v>0</v>
      </c>
      <c r="AR78" s="208" t="s">
        <v>78</v>
      </c>
      <c r="AT78" s="209" t="s">
        <v>72</v>
      </c>
      <c r="AU78" s="209" t="s">
        <v>78</v>
      </c>
      <c r="AY78" s="208" t="s">
        <v>114</v>
      </c>
      <c r="BK78" s="210">
        <f>SUM(BK79:BK118)</f>
        <v>0</v>
      </c>
    </row>
    <row r="79" s="1" customFormat="1" ht="16.5" customHeight="1">
      <c r="B79" s="45"/>
      <c r="C79" s="213" t="s">
        <v>78</v>
      </c>
      <c r="D79" s="213" t="s">
        <v>116</v>
      </c>
      <c r="E79" s="214" t="s">
        <v>117</v>
      </c>
      <c r="F79" s="215" t="s">
        <v>118</v>
      </c>
      <c r="G79" s="216" t="s">
        <v>119</v>
      </c>
      <c r="H79" s="217">
        <v>5</v>
      </c>
      <c r="I79" s="218"/>
      <c r="J79" s="219">
        <f>ROUND(I79*H79,2)</f>
        <v>0</v>
      </c>
      <c r="K79" s="215" t="s">
        <v>120</v>
      </c>
      <c r="L79" s="71"/>
      <c r="M79" s="220" t="s">
        <v>21</v>
      </c>
      <c r="N79" s="221" t="s">
        <v>44</v>
      </c>
      <c r="O79" s="46"/>
      <c r="P79" s="222">
        <f>O79*H79</f>
        <v>0</v>
      </c>
      <c r="Q79" s="222">
        <v>0</v>
      </c>
      <c r="R79" s="222">
        <f>Q79*H79</f>
        <v>0</v>
      </c>
      <c r="S79" s="222">
        <v>0</v>
      </c>
      <c r="T79" s="223">
        <f>S79*H79</f>
        <v>0</v>
      </c>
      <c r="AR79" s="23" t="s">
        <v>121</v>
      </c>
      <c r="AT79" s="23" t="s">
        <v>116</v>
      </c>
      <c r="AU79" s="23" t="s">
        <v>85</v>
      </c>
      <c r="AY79" s="23" t="s">
        <v>114</v>
      </c>
      <c r="BE79" s="224">
        <f>IF(N79="základní",J79,0)</f>
        <v>0</v>
      </c>
      <c r="BF79" s="224">
        <f>IF(N79="snížená",J79,0)</f>
        <v>0</v>
      </c>
      <c r="BG79" s="224">
        <f>IF(N79="zákl. přenesená",J79,0)</f>
        <v>0</v>
      </c>
      <c r="BH79" s="224">
        <f>IF(N79="sníž. přenesená",J79,0)</f>
        <v>0</v>
      </c>
      <c r="BI79" s="224">
        <f>IF(N79="nulová",J79,0)</f>
        <v>0</v>
      </c>
      <c r="BJ79" s="23" t="s">
        <v>78</v>
      </c>
      <c r="BK79" s="224">
        <f>ROUND(I79*H79,2)</f>
        <v>0</v>
      </c>
      <c r="BL79" s="23" t="s">
        <v>121</v>
      </c>
      <c r="BM79" s="23" t="s">
        <v>122</v>
      </c>
    </row>
    <row r="80" s="1" customFormat="1">
      <c r="B80" s="45"/>
      <c r="C80" s="73"/>
      <c r="D80" s="225" t="s">
        <v>123</v>
      </c>
      <c r="E80" s="73"/>
      <c r="F80" s="226" t="s">
        <v>124</v>
      </c>
      <c r="G80" s="73"/>
      <c r="H80" s="73"/>
      <c r="I80" s="184"/>
      <c r="J80" s="73"/>
      <c r="K80" s="73"/>
      <c r="L80" s="71"/>
      <c r="M80" s="227"/>
      <c r="N80" s="46"/>
      <c r="O80" s="46"/>
      <c r="P80" s="46"/>
      <c r="Q80" s="46"/>
      <c r="R80" s="46"/>
      <c r="S80" s="46"/>
      <c r="T80" s="94"/>
      <c r="AT80" s="23" t="s">
        <v>123</v>
      </c>
      <c r="AU80" s="23" t="s">
        <v>85</v>
      </c>
    </row>
    <row r="81" s="1" customFormat="1" ht="16.5" customHeight="1">
      <c r="B81" s="45"/>
      <c r="C81" s="213" t="s">
        <v>85</v>
      </c>
      <c r="D81" s="213" t="s">
        <v>116</v>
      </c>
      <c r="E81" s="214" t="s">
        <v>125</v>
      </c>
      <c r="F81" s="215" t="s">
        <v>126</v>
      </c>
      <c r="G81" s="216" t="s">
        <v>127</v>
      </c>
      <c r="H81" s="217">
        <v>177</v>
      </c>
      <c r="I81" s="218"/>
      <c r="J81" s="219">
        <f>ROUND(I81*H81,2)</f>
        <v>0</v>
      </c>
      <c r="K81" s="215" t="s">
        <v>120</v>
      </c>
      <c r="L81" s="71"/>
      <c r="M81" s="220" t="s">
        <v>21</v>
      </c>
      <c r="N81" s="221" t="s">
        <v>44</v>
      </c>
      <c r="O81" s="46"/>
      <c r="P81" s="222">
        <f>O81*H81</f>
        <v>0</v>
      </c>
      <c r="Q81" s="222">
        <v>0</v>
      </c>
      <c r="R81" s="222">
        <f>Q81*H81</f>
        <v>0</v>
      </c>
      <c r="S81" s="222">
        <v>0</v>
      </c>
      <c r="T81" s="223">
        <f>S81*H81</f>
        <v>0</v>
      </c>
      <c r="AR81" s="23" t="s">
        <v>121</v>
      </c>
      <c r="AT81" s="23" t="s">
        <v>116</v>
      </c>
      <c r="AU81" s="23" t="s">
        <v>85</v>
      </c>
      <c r="AY81" s="23" t="s">
        <v>114</v>
      </c>
      <c r="BE81" s="224">
        <f>IF(N81="základní",J81,0)</f>
        <v>0</v>
      </c>
      <c r="BF81" s="224">
        <f>IF(N81="snížená",J81,0)</f>
        <v>0</v>
      </c>
      <c r="BG81" s="224">
        <f>IF(N81="zákl. přenesená",J81,0)</f>
        <v>0</v>
      </c>
      <c r="BH81" s="224">
        <f>IF(N81="sníž. přenesená",J81,0)</f>
        <v>0</v>
      </c>
      <c r="BI81" s="224">
        <f>IF(N81="nulová",J81,0)</f>
        <v>0</v>
      </c>
      <c r="BJ81" s="23" t="s">
        <v>78</v>
      </c>
      <c r="BK81" s="224">
        <f>ROUND(I81*H81,2)</f>
        <v>0</v>
      </c>
      <c r="BL81" s="23" t="s">
        <v>121</v>
      </c>
      <c r="BM81" s="23" t="s">
        <v>128</v>
      </c>
    </row>
    <row r="82" s="1" customFormat="1">
      <c r="B82" s="45"/>
      <c r="C82" s="73"/>
      <c r="D82" s="225" t="s">
        <v>123</v>
      </c>
      <c r="E82" s="73"/>
      <c r="F82" s="226" t="s">
        <v>129</v>
      </c>
      <c r="G82" s="73"/>
      <c r="H82" s="73"/>
      <c r="I82" s="184"/>
      <c r="J82" s="73"/>
      <c r="K82" s="73"/>
      <c r="L82" s="71"/>
      <c r="M82" s="227"/>
      <c r="N82" s="46"/>
      <c r="O82" s="46"/>
      <c r="P82" s="46"/>
      <c r="Q82" s="46"/>
      <c r="R82" s="46"/>
      <c r="S82" s="46"/>
      <c r="T82" s="94"/>
      <c r="AT82" s="23" t="s">
        <v>123</v>
      </c>
      <c r="AU82" s="23" t="s">
        <v>85</v>
      </c>
    </row>
    <row r="83" s="1" customFormat="1">
      <c r="B83" s="45"/>
      <c r="C83" s="73"/>
      <c r="D83" s="225" t="s">
        <v>130</v>
      </c>
      <c r="E83" s="73"/>
      <c r="F83" s="226" t="s">
        <v>131</v>
      </c>
      <c r="G83" s="73"/>
      <c r="H83" s="73"/>
      <c r="I83" s="184"/>
      <c r="J83" s="73"/>
      <c r="K83" s="73"/>
      <c r="L83" s="71"/>
      <c r="M83" s="227"/>
      <c r="N83" s="46"/>
      <c r="O83" s="46"/>
      <c r="P83" s="46"/>
      <c r="Q83" s="46"/>
      <c r="R83" s="46"/>
      <c r="S83" s="46"/>
      <c r="T83" s="94"/>
      <c r="AT83" s="23" t="s">
        <v>130</v>
      </c>
      <c r="AU83" s="23" t="s">
        <v>85</v>
      </c>
    </row>
    <row r="84" s="11" customFormat="1">
      <c r="B84" s="228"/>
      <c r="C84" s="229"/>
      <c r="D84" s="225" t="s">
        <v>132</v>
      </c>
      <c r="E84" s="230" t="s">
        <v>21</v>
      </c>
      <c r="F84" s="231" t="s">
        <v>133</v>
      </c>
      <c r="G84" s="229"/>
      <c r="H84" s="232">
        <v>177</v>
      </c>
      <c r="I84" s="233"/>
      <c r="J84" s="229"/>
      <c r="K84" s="229"/>
      <c r="L84" s="234"/>
      <c r="M84" s="235"/>
      <c r="N84" s="236"/>
      <c r="O84" s="236"/>
      <c r="P84" s="236"/>
      <c r="Q84" s="236"/>
      <c r="R84" s="236"/>
      <c r="S84" s="236"/>
      <c r="T84" s="237"/>
      <c r="AT84" s="238" t="s">
        <v>132</v>
      </c>
      <c r="AU84" s="238" t="s">
        <v>85</v>
      </c>
      <c r="AV84" s="11" t="s">
        <v>85</v>
      </c>
      <c r="AW84" s="11" t="s">
        <v>37</v>
      </c>
      <c r="AX84" s="11" t="s">
        <v>78</v>
      </c>
      <c r="AY84" s="238" t="s">
        <v>114</v>
      </c>
    </row>
    <row r="85" s="1" customFormat="1" ht="16.5" customHeight="1">
      <c r="B85" s="45"/>
      <c r="C85" s="213" t="s">
        <v>134</v>
      </c>
      <c r="D85" s="213" t="s">
        <v>116</v>
      </c>
      <c r="E85" s="214" t="s">
        <v>135</v>
      </c>
      <c r="F85" s="215" t="s">
        <v>136</v>
      </c>
      <c r="G85" s="216" t="s">
        <v>127</v>
      </c>
      <c r="H85" s="217">
        <v>50.420000000000002</v>
      </c>
      <c r="I85" s="218"/>
      <c r="J85" s="219">
        <f>ROUND(I85*H85,2)</f>
        <v>0</v>
      </c>
      <c r="K85" s="215" t="s">
        <v>120</v>
      </c>
      <c r="L85" s="71"/>
      <c r="M85" s="220" t="s">
        <v>21</v>
      </c>
      <c r="N85" s="221" t="s">
        <v>44</v>
      </c>
      <c r="O85" s="46"/>
      <c r="P85" s="222">
        <f>O85*H85</f>
        <v>0</v>
      </c>
      <c r="Q85" s="222">
        <v>0</v>
      </c>
      <c r="R85" s="222">
        <f>Q85*H85</f>
        <v>0</v>
      </c>
      <c r="S85" s="222">
        <v>0</v>
      </c>
      <c r="T85" s="223">
        <f>S85*H85</f>
        <v>0</v>
      </c>
      <c r="AR85" s="23" t="s">
        <v>121</v>
      </c>
      <c r="AT85" s="23" t="s">
        <v>116</v>
      </c>
      <c r="AU85" s="23" t="s">
        <v>85</v>
      </c>
      <c r="AY85" s="23" t="s">
        <v>114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23" t="s">
        <v>78</v>
      </c>
      <c r="BK85" s="224">
        <f>ROUND(I85*H85,2)</f>
        <v>0</v>
      </c>
      <c r="BL85" s="23" t="s">
        <v>121</v>
      </c>
      <c r="BM85" s="23" t="s">
        <v>137</v>
      </c>
    </row>
    <row r="86" s="1" customFormat="1">
      <c r="B86" s="45"/>
      <c r="C86" s="73"/>
      <c r="D86" s="225" t="s">
        <v>123</v>
      </c>
      <c r="E86" s="73"/>
      <c r="F86" s="226" t="s">
        <v>129</v>
      </c>
      <c r="G86" s="73"/>
      <c r="H86" s="73"/>
      <c r="I86" s="184"/>
      <c r="J86" s="73"/>
      <c r="K86" s="73"/>
      <c r="L86" s="71"/>
      <c r="M86" s="227"/>
      <c r="N86" s="46"/>
      <c r="O86" s="46"/>
      <c r="P86" s="46"/>
      <c r="Q86" s="46"/>
      <c r="R86" s="46"/>
      <c r="S86" s="46"/>
      <c r="T86" s="94"/>
      <c r="AT86" s="23" t="s">
        <v>123</v>
      </c>
      <c r="AU86" s="23" t="s">
        <v>85</v>
      </c>
    </row>
    <row r="87" s="1" customFormat="1">
      <c r="B87" s="45"/>
      <c r="C87" s="73"/>
      <c r="D87" s="225" t="s">
        <v>130</v>
      </c>
      <c r="E87" s="73"/>
      <c r="F87" s="226" t="s">
        <v>138</v>
      </c>
      <c r="G87" s="73"/>
      <c r="H87" s="73"/>
      <c r="I87" s="184"/>
      <c r="J87" s="73"/>
      <c r="K87" s="73"/>
      <c r="L87" s="71"/>
      <c r="M87" s="227"/>
      <c r="N87" s="46"/>
      <c r="O87" s="46"/>
      <c r="P87" s="46"/>
      <c r="Q87" s="46"/>
      <c r="R87" s="46"/>
      <c r="S87" s="46"/>
      <c r="T87" s="94"/>
      <c r="AT87" s="23" t="s">
        <v>130</v>
      </c>
      <c r="AU87" s="23" t="s">
        <v>85</v>
      </c>
    </row>
    <row r="88" s="11" customFormat="1">
      <c r="B88" s="228"/>
      <c r="C88" s="229"/>
      <c r="D88" s="225" t="s">
        <v>132</v>
      </c>
      <c r="E88" s="230" t="s">
        <v>21</v>
      </c>
      <c r="F88" s="231" t="s">
        <v>139</v>
      </c>
      <c r="G88" s="229"/>
      <c r="H88" s="232">
        <v>9.3000000000000007</v>
      </c>
      <c r="I88" s="233"/>
      <c r="J88" s="229"/>
      <c r="K88" s="229"/>
      <c r="L88" s="234"/>
      <c r="M88" s="235"/>
      <c r="N88" s="236"/>
      <c r="O88" s="236"/>
      <c r="P88" s="236"/>
      <c r="Q88" s="236"/>
      <c r="R88" s="236"/>
      <c r="S88" s="236"/>
      <c r="T88" s="237"/>
      <c r="AT88" s="238" t="s">
        <v>132</v>
      </c>
      <c r="AU88" s="238" t="s">
        <v>85</v>
      </c>
      <c r="AV88" s="11" t="s">
        <v>85</v>
      </c>
      <c r="AW88" s="11" t="s">
        <v>37</v>
      </c>
      <c r="AX88" s="11" t="s">
        <v>73</v>
      </c>
      <c r="AY88" s="238" t="s">
        <v>114</v>
      </c>
    </row>
    <row r="89" s="11" customFormat="1">
      <c r="B89" s="228"/>
      <c r="C89" s="229"/>
      <c r="D89" s="225" t="s">
        <v>132</v>
      </c>
      <c r="E89" s="230" t="s">
        <v>21</v>
      </c>
      <c r="F89" s="231" t="s">
        <v>140</v>
      </c>
      <c r="G89" s="229"/>
      <c r="H89" s="232">
        <v>41.119999999999997</v>
      </c>
      <c r="I89" s="233"/>
      <c r="J89" s="229"/>
      <c r="K89" s="229"/>
      <c r="L89" s="234"/>
      <c r="M89" s="235"/>
      <c r="N89" s="236"/>
      <c r="O89" s="236"/>
      <c r="P89" s="236"/>
      <c r="Q89" s="236"/>
      <c r="R89" s="236"/>
      <c r="S89" s="236"/>
      <c r="T89" s="237"/>
      <c r="AT89" s="238" t="s">
        <v>132</v>
      </c>
      <c r="AU89" s="238" t="s">
        <v>85</v>
      </c>
      <c r="AV89" s="11" t="s">
        <v>85</v>
      </c>
      <c r="AW89" s="11" t="s">
        <v>37</v>
      </c>
      <c r="AX89" s="11" t="s">
        <v>73</v>
      </c>
      <c r="AY89" s="238" t="s">
        <v>114</v>
      </c>
    </row>
    <row r="90" s="12" customFormat="1">
      <c r="B90" s="239"/>
      <c r="C90" s="240"/>
      <c r="D90" s="225" t="s">
        <v>132</v>
      </c>
      <c r="E90" s="241" t="s">
        <v>21</v>
      </c>
      <c r="F90" s="242" t="s">
        <v>141</v>
      </c>
      <c r="G90" s="240"/>
      <c r="H90" s="243">
        <v>50.420000000000002</v>
      </c>
      <c r="I90" s="244"/>
      <c r="J90" s="240"/>
      <c r="K90" s="240"/>
      <c r="L90" s="245"/>
      <c r="M90" s="246"/>
      <c r="N90" s="247"/>
      <c r="O90" s="247"/>
      <c r="P90" s="247"/>
      <c r="Q90" s="247"/>
      <c r="R90" s="247"/>
      <c r="S90" s="247"/>
      <c r="T90" s="248"/>
      <c r="AT90" s="249" t="s">
        <v>132</v>
      </c>
      <c r="AU90" s="249" t="s">
        <v>85</v>
      </c>
      <c r="AV90" s="12" t="s">
        <v>121</v>
      </c>
      <c r="AW90" s="12" t="s">
        <v>37</v>
      </c>
      <c r="AX90" s="12" t="s">
        <v>78</v>
      </c>
      <c r="AY90" s="249" t="s">
        <v>114</v>
      </c>
    </row>
    <row r="91" s="1" customFormat="1" ht="16.5" customHeight="1">
      <c r="B91" s="45"/>
      <c r="C91" s="213" t="s">
        <v>121</v>
      </c>
      <c r="D91" s="213" t="s">
        <v>116</v>
      </c>
      <c r="E91" s="214" t="s">
        <v>142</v>
      </c>
      <c r="F91" s="215" t="s">
        <v>143</v>
      </c>
      <c r="G91" s="216" t="s">
        <v>127</v>
      </c>
      <c r="H91" s="217">
        <v>317.64600000000002</v>
      </c>
      <c r="I91" s="218"/>
      <c r="J91" s="219">
        <f>ROUND(I91*H91,2)</f>
        <v>0</v>
      </c>
      <c r="K91" s="215" t="s">
        <v>120</v>
      </c>
      <c r="L91" s="71"/>
      <c r="M91" s="220" t="s">
        <v>21</v>
      </c>
      <c r="N91" s="221" t="s">
        <v>44</v>
      </c>
      <c r="O91" s="46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AR91" s="23" t="s">
        <v>121</v>
      </c>
      <c r="AT91" s="23" t="s">
        <v>116</v>
      </c>
      <c r="AU91" s="23" t="s">
        <v>85</v>
      </c>
      <c r="AY91" s="23" t="s">
        <v>114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23" t="s">
        <v>78</v>
      </c>
      <c r="BK91" s="224">
        <f>ROUND(I91*H91,2)</f>
        <v>0</v>
      </c>
      <c r="BL91" s="23" t="s">
        <v>121</v>
      </c>
      <c r="BM91" s="23" t="s">
        <v>144</v>
      </c>
    </row>
    <row r="92" s="1" customFormat="1">
      <c r="B92" s="45"/>
      <c r="C92" s="73"/>
      <c r="D92" s="225" t="s">
        <v>123</v>
      </c>
      <c r="E92" s="73"/>
      <c r="F92" s="226" t="s">
        <v>129</v>
      </c>
      <c r="G92" s="73"/>
      <c r="H92" s="73"/>
      <c r="I92" s="184"/>
      <c r="J92" s="73"/>
      <c r="K92" s="73"/>
      <c r="L92" s="71"/>
      <c r="M92" s="227"/>
      <c r="N92" s="46"/>
      <c r="O92" s="46"/>
      <c r="P92" s="46"/>
      <c r="Q92" s="46"/>
      <c r="R92" s="46"/>
      <c r="S92" s="46"/>
      <c r="T92" s="94"/>
      <c r="AT92" s="23" t="s">
        <v>123</v>
      </c>
      <c r="AU92" s="23" t="s">
        <v>85</v>
      </c>
    </row>
    <row r="93" s="1" customFormat="1">
      <c r="B93" s="45"/>
      <c r="C93" s="73"/>
      <c r="D93" s="225" t="s">
        <v>130</v>
      </c>
      <c r="E93" s="73"/>
      <c r="F93" s="226" t="s">
        <v>145</v>
      </c>
      <c r="G93" s="73"/>
      <c r="H93" s="73"/>
      <c r="I93" s="184"/>
      <c r="J93" s="73"/>
      <c r="K93" s="73"/>
      <c r="L93" s="71"/>
      <c r="M93" s="227"/>
      <c r="N93" s="46"/>
      <c r="O93" s="46"/>
      <c r="P93" s="46"/>
      <c r="Q93" s="46"/>
      <c r="R93" s="46"/>
      <c r="S93" s="46"/>
      <c r="T93" s="94"/>
      <c r="AT93" s="23" t="s">
        <v>130</v>
      </c>
      <c r="AU93" s="23" t="s">
        <v>85</v>
      </c>
    </row>
    <row r="94" s="11" customFormat="1">
      <c r="B94" s="228"/>
      <c r="C94" s="229"/>
      <c r="D94" s="225" t="s">
        <v>132</v>
      </c>
      <c r="E94" s="230" t="s">
        <v>21</v>
      </c>
      <c r="F94" s="231" t="s">
        <v>146</v>
      </c>
      <c r="G94" s="229"/>
      <c r="H94" s="232">
        <v>58.590000000000003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AT94" s="238" t="s">
        <v>132</v>
      </c>
      <c r="AU94" s="238" t="s">
        <v>85</v>
      </c>
      <c r="AV94" s="11" t="s">
        <v>85</v>
      </c>
      <c r="AW94" s="11" t="s">
        <v>37</v>
      </c>
      <c r="AX94" s="11" t="s">
        <v>73</v>
      </c>
      <c r="AY94" s="238" t="s">
        <v>114</v>
      </c>
    </row>
    <row r="95" s="11" customFormat="1">
      <c r="B95" s="228"/>
      <c r="C95" s="229"/>
      <c r="D95" s="225" t="s">
        <v>132</v>
      </c>
      <c r="E95" s="230" t="s">
        <v>21</v>
      </c>
      <c r="F95" s="231" t="s">
        <v>147</v>
      </c>
      <c r="G95" s="229"/>
      <c r="H95" s="232">
        <v>259.05599999999998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AT95" s="238" t="s">
        <v>132</v>
      </c>
      <c r="AU95" s="238" t="s">
        <v>85</v>
      </c>
      <c r="AV95" s="11" t="s">
        <v>85</v>
      </c>
      <c r="AW95" s="11" t="s">
        <v>37</v>
      </c>
      <c r="AX95" s="11" t="s">
        <v>73</v>
      </c>
      <c r="AY95" s="238" t="s">
        <v>114</v>
      </c>
    </row>
    <row r="96" s="12" customFormat="1">
      <c r="B96" s="239"/>
      <c r="C96" s="240"/>
      <c r="D96" s="225" t="s">
        <v>132</v>
      </c>
      <c r="E96" s="241" t="s">
        <v>21</v>
      </c>
      <c r="F96" s="242" t="s">
        <v>141</v>
      </c>
      <c r="G96" s="240"/>
      <c r="H96" s="243">
        <v>317.64600000000002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AT96" s="249" t="s">
        <v>132</v>
      </c>
      <c r="AU96" s="249" t="s">
        <v>85</v>
      </c>
      <c r="AV96" s="12" t="s">
        <v>121</v>
      </c>
      <c r="AW96" s="12" t="s">
        <v>37</v>
      </c>
      <c r="AX96" s="12" t="s">
        <v>78</v>
      </c>
      <c r="AY96" s="249" t="s">
        <v>114</v>
      </c>
    </row>
    <row r="97" s="1" customFormat="1" ht="16.5" customHeight="1">
      <c r="B97" s="45"/>
      <c r="C97" s="213" t="s">
        <v>148</v>
      </c>
      <c r="D97" s="213" t="s">
        <v>116</v>
      </c>
      <c r="E97" s="214" t="s">
        <v>149</v>
      </c>
      <c r="F97" s="215" t="s">
        <v>150</v>
      </c>
      <c r="G97" s="216" t="s">
        <v>127</v>
      </c>
      <c r="H97" s="217">
        <v>1101.6769999999999</v>
      </c>
      <c r="I97" s="218"/>
      <c r="J97" s="219">
        <f>ROUND(I97*H97,2)</f>
        <v>0</v>
      </c>
      <c r="K97" s="215" t="s">
        <v>120</v>
      </c>
      <c r="L97" s="71"/>
      <c r="M97" s="220" t="s">
        <v>21</v>
      </c>
      <c r="N97" s="221" t="s">
        <v>44</v>
      </c>
      <c r="O97" s="46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AR97" s="23" t="s">
        <v>121</v>
      </c>
      <c r="AT97" s="23" t="s">
        <v>116</v>
      </c>
      <c r="AU97" s="23" t="s">
        <v>85</v>
      </c>
      <c r="AY97" s="23" t="s">
        <v>114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23" t="s">
        <v>78</v>
      </c>
      <c r="BK97" s="224">
        <f>ROUND(I97*H97,2)</f>
        <v>0</v>
      </c>
      <c r="BL97" s="23" t="s">
        <v>121</v>
      </c>
      <c r="BM97" s="23" t="s">
        <v>151</v>
      </c>
    </row>
    <row r="98" s="1" customFormat="1">
      <c r="B98" s="45"/>
      <c r="C98" s="73"/>
      <c r="D98" s="225" t="s">
        <v>123</v>
      </c>
      <c r="E98" s="73"/>
      <c r="F98" s="226" t="s">
        <v>129</v>
      </c>
      <c r="G98" s="73"/>
      <c r="H98" s="73"/>
      <c r="I98" s="184"/>
      <c r="J98" s="73"/>
      <c r="K98" s="73"/>
      <c r="L98" s="71"/>
      <c r="M98" s="227"/>
      <c r="N98" s="46"/>
      <c r="O98" s="46"/>
      <c r="P98" s="46"/>
      <c r="Q98" s="46"/>
      <c r="R98" s="46"/>
      <c r="S98" s="46"/>
      <c r="T98" s="94"/>
      <c r="AT98" s="23" t="s">
        <v>123</v>
      </c>
      <c r="AU98" s="23" t="s">
        <v>85</v>
      </c>
    </row>
    <row r="99" s="11" customFormat="1">
      <c r="B99" s="228"/>
      <c r="C99" s="229"/>
      <c r="D99" s="225" t="s">
        <v>132</v>
      </c>
      <c r="E99" s="230" t="s">
        <v>21</v>
      </c>
      <c r="F99" s="231" t="s">
        <v>152</v>
      </c>
      <c r="G99" s="229"/>
      <c r="H99" s="232">
        <v>203.20500000000001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AT99" s="238" t="s">
        <v>132</v>
      </c>
      <c r="AU99" s="238" t="s">
        <v>85</v>
      </c>
      <c r="AV99" s="11" t="s">
        <v>85</v>
      </c>
      <c r="AW99" s="11" t="s">
        <v>37</v>
      </c>
      <c r="AX99" s="11" t="s">
        <v>73</v>
      </c>
      <c r="AY99" s="238" t="s">
        <v>114</v>
      </c>
    </row>
    <row r="100" s="11" customFormat="1">
      <c r="B100" s="228"/>
      <c r="C100" s="229"/>
      <c r="D100" s="225" t="s">
        <v>132</v>
      </c>
      <c r="E100" s="230" t="s">
        <v>21</v>
      </c>
      <c r="F100" s="231" t="s">
        <v>153</v>
      </c>
      <c r="G100" s="229"/>
      <c r="H100" s="232">
        <v>898.47199999999998</v>
      </c>
      <c r="I100" s="233"/>
      <c r="J100" s="229"/>
      <c r="K100" s="229"/>
      <c r="L100" s="234"/>
      <c r="M100" s="235"/>
      <c r="N100" s="236"/>
      <c r="O100" s="236"/>
      <c r="P100" s="236"/>
      <c r="Q100" s="236"/>
      <c r="R100" s="236"/>
      <c r="S100" s="236"/>
      <c r="T100" s="237"/>
      <c r="AT100" s="238" t="s">
        <v>132</v>
      </c>
      <c r="AU100" s="238" t="s">
        <v>85</v>
      </c>
      <c r="AV100" s="11" t="s">
        <v>85</v>
      </c>
      <c r="AW100" s="11" t="s">
        <v>37</v>
      </c>
      <c r="AX100" s="11" t="s">
        <v>73</v>
      </c>
      <c r="AY100" s="238" t="s">
        <v>114</v>
      </c>
    </row>
    <row r="101" s="12" customFormat="1">
      <c r="B101" s="239"/>
      <c r="C101" s="240"/>
      <c r="D101" s="225" t="s">
        <v>132</v>
      </c>
      <c r="E101" s="241" t="s">
        <v>21</v>
      </c>
      <c r="F101" s="242" t="s">
        <v>141</v>
      </c>
      <c r="G101" s="240"/>
      <c r="H101" s="243">
        <v>1101.6769999999999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AT101" s="249" t="s">
        <v>132</v>
      </c>
      <c r="AU101" s="249" t="s">
        <v>85</v>
      </c>
      <c r="AV101" s="12" t="s">
        <v>121</v>
      </c>
      <c r="AW101" s="12" t="s">
        <v>37</v>
      </c>
      <c r="AX101" s="12" t="s">
        <v>78</v>
      </c>
      <c r="AY101" s="249" t="s">
        <v>114</v>
      </c>
    </row>
    <row r="102" s="1" customFormat="1" ht="16.5" customHeight="1">
      <c r="B102" s="45"/>
      <c r="C102" s="213" t="s">
        <v>154</v>
      </c>
      <c r="D102" s="213" t="s">
        <v>116</v>
      </c>
      <c r="E102" s="214" t="s">
        <v>155</v>
      </c>
      <c r="F102" s="215" t="s">
        <v>156</v>
      </c>
      <c r="G102" s="216" t="s">
        <v>127</v>
      </c>
      <c r="H102" s="217">
        <v>308.39999999999998</v>
      </c>
      <c r="I102" s="218"/>
      <c r="J102" s="219">
        <f>ROUND(I102*H102,2)</f>
        <v>0</v>
      </c>
      <c r="K102" s="215" t="s">
        <v>120</v>
      </c>
      <c r="L102" s="71"/>
      <c r="M102" s="220" t="s">
        <v>21</v>
      </c>
      <c r="N102" s="221" t="s">
        <v>44</v>
      </c>
      <c r="O102" s="46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AR102" s="23" t="s">
        <v>121</v>
      </c>
      <c r="AT102" s="23" t="s">
        <v>116</v>
      </c>
      <c r="AU102" s="23" t="s">
        <v>85</v>
      </c>
      <c r="AY102" s="23" t="s">
        <v>114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23" t="s">
        <v>78</v>
      </c>
      <c r="BK102" s="224">
        <f>ROUND(I102*H102,2)</f>
        <v>0</v>
      </c>
      <c r="BL102" s="23" t="s">
        <v>121</v>
      </c>
      <c r="BM102" s="23" t="s">
        <v>157</v>
      </c>
    </row>
    <row r="103" s="1" customFormat="1">
      <c r="B103" s="45"/>
      <c r="C103" s="73"/>
      <c r="D103" s="225" t="s">
        <v>123</v>
      </c>
      <c r="E103" s="73"/>
      <c r="F103" s="226" t="s">
        <v>158</v>
      </c>
      <c r="G103" s="73"/>
      <c r="H103" s="73"/>
      <c r="I103" s="184"/>
      <c r="J103" s="73"/>
      <c r="K103" s="73"/>
      <c r="L103" s="71"/>
      <c r="M103" s="227"/>
      <c r="N103" s="46"/>
      <c r="O103" s="46"/>
      <c r="P103" s="46"/>
      <c r="Q103" s="46"/>
      <c r="R103" s="46"/>
      <c r="S103" s="46"/>
      <c r="T103" s="94"/>
      <c r="AT103" s="23" t="s">
        <v>123</v>
      </c>
      <c r="AU103" s="23" t="s">
        <v>85</v>
      </c>
    </row>
    <row r="104" s="11" customFormat="1">
      <c r="B104" s="228"/>
      <c r="C104" s="229"/>
      <c r="D104" s="225" t="s">
        <v>132</v>
      </c>
      <c r="E104" s="230" t="s">
        <v>21</v>
      </c>
      <c r="F104" s="231" t="s">
        <v>159</v>
      </c>
      <c r="G104" s="229"/>
      <c r="H104" s="232">
        <v>308.39999999999998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AT104" s="238" t="s">
        <v>132</v>
      </c>
      <c r="AU104" s="238" t="s">
        <v>85</v>
      </c>
      <c r="AV104" s="11" t="s">
        <v>85</v>
      </c>
      <c r="AW104" s="11" t="s">
        <v>37</v>
      </c>
      <c r="AX104" s="11" t="s">
        <v>78</v>
      </c>
      <c r="AY104" s="238" t="s">
        <v>114</v>
      </c>
    </row>
    <row r="105" s="1" customFormat="1" ht="16.5" customHeight="1">
      <c r="B105" s="45"/>
      <c r="C105" s="213" t="s">
        <v>160</v>
      </c>
      <c r="D105" s="213" t="s">
        <v>116</v>
      </c>
      <c r="E105" s="214" t="s">
        <v>161</v>
      </c>
      <c r="F105" s="215" t="s">
        <v>162</v>
      </c>
      <c r="G105" s="216" t="s">
        <v>127</v>
      </c>
      <c r="H105" s="217">
        <v>822.39999999999998</v>
      </c>
      <c r="I105" s="218"/>
      <c r="J105" s="219">
        <f>ROUND(I105*H105,2)</f>
        <v>0</v>
      </c>
      <c r="K105" s="215" t="s">
        <v>120</v>
      </c>
      <c r="L105" s="71"/>
      <c r="M105" s="220" t="s">
        <v>21</v>
      </c>
      <c r="N105" s="221" t="s">
        <v>44</v>
      </c>
      <c r="O105" s="46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AR105" s="23" t="s">
        <v>121</v>
      </c>
      <c r="AT105" s="23" t="s">
        <v>116</v>
      </c>
      <c r="AU105" s="23" t="s">
        <v>85</v>
      </c>
      <c r="AY105" s="23" t="s">
        <v>114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23" t="s">
        <v>78</v>
      </c>
      <c r="BK105" s="224">
        <f>ROUND(I105*H105,2)</f>
        <v>0</v>
      </c>
      <c r="BL105" s="23" t="s">
        <v>121</v>
      </c>
      <c r="BM105" s="23" t="s">
        <v>163</v>
      </c>
    </row>
    <row r="106" s="1" customFormat="1">
      <c r="B106" s="45"/>
      <c r="C106" s="73"/>
      <c r="D106" s="225" t="s">
        <v>123</v>
      </c>
      <c r="E106" s="73"/>
      <c r="F106" s="226" t="s">
        <v>164</v>
      </c>
      <c r="G106" s="73"/>
      <c r="H106" s="73"/>
      <c r="I106" s="184"/>
      <c r="J106" s="73"/>
      <c r="K106" s="73"/>
      <c r="L106" s="71"/>
      <c r="M106" s="227"/>
      <c r="N106" s="46"/>
      <c r="O106" s="46"/>
      <c r="P106" s="46"/>
      <c r="Q106" s="46"/>
      <c r="R106" s="46"/>
      <c r="S106" s="46"/>
      <c r="T106" s="94"/>
      <c r="AT106" s="23" t="s">
        <v>123</v>
      </c>
      <c r="AU106" s="23" t="s">
        <v>85</v>
      </c>
    </row>
    <row r="107" s="11" customFormat="1">
      <c r="B107" s="228"/>
      <c r="C107" s="229"/>
      <c r="D107" s="225" t="s">
        <v>132</v>
      </c>
      <c r="E107" s="230" t="s">
        <v>21</v>
      </c>
      <c r="F107" s="231" t="s">
        <v>165</v>
      </c>
      <c r="G107" s="229"/>
      <c r="H107" s="232">
        <v>822.39999999999998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AT107" s="238" t="s">
        <v>132</v>
      </c>
      <c r="AU107" s="238" t="s">
        <v>85</v>
      </c>
      <c r="AV107" s="11" t="s">
        <v>85</v>
      </c>
      <c r="AW107" s="11" t="s">
        <v>37</v>
      </c>
      <c r="AX107" s="11" t="s">
        <v>78</v>
      </c>
      <c r="AY107" s="238" t="s">
        <v>114</v>
      </c>
    </row>
    <row r="108" s="1" customFormat="1" ht="16.5" customHeight="1">
      <c r="B108" s="45"/>
      <c r="C108" s="213" t="s">
        <v>166</v>
      </c>
      <c r="D108" s="213" t="s">
        <v>116</v>
      </c>
      <c r="E108" s="214" t="s">
        <v>167</v>
      </c>
      <c r="F108" s="215" t="s">
        <v>168</v>
      </c>
      <c r="G108" s="216" t="s">
        <v>127</v>
      </c>
      <c r="H108" s="217">
        <v>822.39999999999998</v>
      </c>
      <c r="I108" s="218"/>
      <c r="J108" s="219">
        <f>ROUND(I108*H108,2)</f>
        <v>0</v>
      </c>
      <c r="K108" s="215" t="s">
        <v>120</v>
      </c>
      <c r="L108" s="71"/>
      <c r="M108" s="220" t="s">
        <v>21</v>
      </c>
      <c r="N108" s="221" t="s">
        <v>44</v>
      </c>
      <c r="O108" s="46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AR108" s="23" t="s">
        <v>121</v>
      </c>
      <c r="AT108" s="23" t="s">
        <v>116</v>
      </c>
      <c r="AU108" s="23" t="s">
        <v>85</v>
      </c>
      <c r="AY108" s="23" t="s">
        <v>114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23" t="s">
        <v>78</v>
      </c>
      <c r="BK108" s="224">
        <f>ROUND(I108*H108,2)</f>
        <v>0</v>
      </c>
      <c r="BL108" s="23" t="s">
        <v>121</v>
      </c>
      <c r="BM108" s="23" t="s">
        <v>169</v>
      </c>
    </row>
    <row r="109" s="1" customFormat="1">
      <c r="B109" s="45"/>
      <c r="C109" s="73"/>
      <c r="D109" s="225" t="s">
        <v>123</v>
      </c>
      <c r="E109" s="73"/>
      <c r="F109" s="226" t="s">
        <v>170</v>
      </c>
      <c r="G109" s="73"/>
      <c r="H109" s="73"/>
      <c r="I109" s="184"/>
      <c r="J109" s="73"/>
      <c r="K109" s="73"/>
      <c r="L109" s="71"/>
      <c r="M109" s="227"/>
      <c r="N109" s="46"/>
      <c r="O109" s="46"/>
      <c r="P109" s="46"/>
      <c r="Q109" s="46"/>
      <c r="R109" s="46"/>
      <c r="S109" s="46"/>
      <c r="T109" s="94"/>
      <c r="AT109" s="23" t="s">
        <v>123</v>
      </c>
      <c r="AU109" s="23" t="s">
        <v>85</v>
      </c>
    </row>
    <row r="110" s="1" customFormat="1">
      <c r="B110" s="45"/>
      <c r="C110" s="73"/>
      <c r="D110" s="225" t="s">
        <v>130</v>
      </c>
      <c r="E110" s="73"/>
      <c r="F110" s="226" t="s">
        <v>171</v>
      </c>
      <c r="G110" s="73"/>
      <c r="H110" s="73"/>
      <c r="I110" s="184"/>
      <c r="J110" s="73"/>
      <c r="K110" s="73"/>
      <c r="L110" s="71"/>
      <c r="M110" s="227"/>
      <c r="N110" s="46"/>
      <c r="O110" s="46"/>
      <c r="P110" s="46"/>
      <c r="Q110" s="46"/>
      <c r="R110" s="46"/>
      <c r="S110" s="46"/>
      <c r="T110" s="94"/>
      <c r="AT110" s="23" t="s">
        <v>130</v>
      </c>
      <c r="AU110" s="23" t="s">
        <v>85</v>
      </c>
    </row>
    <row r="111" s="11" customFormat="1">
      <c r="B111" s="228"/>
      <c r="C111" s="229"/>
      <c r="D111" s="225" t="s">
        <v>132</v>
      </c>
      <c r="E111" s="230" t="s">
        <v>21</v>
      </c>
      <c r="F111" s="231" t="s">
        <v>172</v>
      </c>
      <c r="G111" s="229"/>
      <c r="H111" s="232">
        <v>822.39999999999998</v>
      </c>
      <c r="I111" s="233"/>
      <c r="J111" s="229"/>
      <c r="K111" s="229"/>
      <c r="L111" s="234"/>
      <c r="M111" s="235"/>
      <c r="N111" s="236"/>
      <c r="O111" s="236"/>
      <c r="P111" s="236"/>
      <c r="Q111" s="236"/>
      <c r="R111" s="236"/>
      <c r="S111" s="236"/>
      <c r="T111" s="237"/>
      <c r="AT111" s="238" t="s">
        <v>132</v>
      </c>
      <c r="AU111" s="238" t="s">
        <v>85</v>
      </c>
      <c r="AV111" s="11" t="s">
        <v>85</v>
      </c>
      <c r="AW111" s="11" t="s">
        <v>37</v>
      </c>
      <c r="AX111" s="11" t="s">
        <v>78</v>
      </c>
      <c r="AY111" s="238" t="s">
        <v>114</v>
      </c>
    </row>
    <row r="112" s="1" customFormat="1" ht="16.5" customHeight="1">
      <c r="B112" s="45"/>
      <c r="C112" s="213" t="s">
        <v>173</v>
      </c>
      <c r="D112" s="213" t="s">
        <v>116</v>
      </c>
      <c r="E112" s="214" t="s">
        <v>174</v>
      </c>
      <c r="F112" s="215" t="s">
        <v>175</v>
      </c>
      <c r="G112" s="216" t="s">
        <v>176</v>
      </c>
      <c r="H112" s="217">
        <v>3084</v>
      </c>
      <c r="I112" s="218"/>
      <c r="J112" s="219">
        <f>ROUND(I112*H112,2)</f>
        <v>0</v>
      </c>
      <c r="K112" s="215" t="s">
        <v>120</v>
      </c>
      <c r="L112" s="71"/>
      <c r="M112" s="220" t="s">
        <v>21</v>
      </c>
      <c r="N112" s="221" t="s">
        <v>44</v>
      </c>
      <c r="O112" s="46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AR112" s="23" t="s">
        <v>121</v>
      </c>
      <c r="AT112" s="23" t="s">
        <v>116</v>
      </c>
      <c r="AU112" s="23" t="s">
        <v>85</v>
      </c>
      <c r="AY112" s="23" t="s">
        <v>114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23" t="s">
        <v>78</v>
      </c>
      <c r="BK112" s="224">
        <f>ROUND(I112*H112,2)</f>
        <v>0</v>
      </c>
      <c r="BL112" s="23" t="s">
        <v>121</v>
      </c>
      <c r="BM112" s="23" t="s">
        <v>177</v>
      </c>
    </row>
    <row r="113" s="1" customFormat="1">
      <c r="B113" s="45"/>
      <c r="C113" s="73"/>
      <c r="D113" s="225" t="s">
        <v>123</v>
      </c>
      <c r="E113" s="73"/>
      <c r="F113" s="226" t="s">
        <v>178</v>
      </c>
      <c r="G113" s="73"/>
      <c r="H113" s="73"/>
      <c r="I113" s="184"/>
      <c r="J113" s="73"/>
      <c r="K113" s="73"/>
      <c r="L113" s="71"/>
      <c r="M113" s="227"/>
      <c r="N113" s="46"/>
      <c r="O113" s="46"/>
      <c r="P113" s="46"/>
      <c r="Q113" s="46"/>
      <c r="R113" s="46"/>
      <c r="S113" s="46"/>
      <c r="T113" s="94"/>
      <c r="AT113" s="23" t="s">
        <v>123</v>
      </c>
      <c r="AU113" s="23" t="s">
        <v>85</v>
      </c>
    </row>
    <row r="114" s="1" customFormat="1" ht="16.5" customHeight="1">
      <c r="B114" s="45"/>
      <c r="C114" s="213" t="s">
        <v>179</v>
      </c>
      <c r="D114" s="213" t="s">
        <v>116</v>
      </c>
      <c r="E114" s="214" t="s">
        <v>180</v>
      </c>
      <c r="F114" s="215" t="s">
        <v>181</v>
      </c>
      <c r="G114" s="216" t="s">
        <v>176</v>
      </c>
      <c r="H114" s="217">
        <v>3084</v>
      </c>
      <c r="I114" s="218"/>
      <c r="J114" s="219">
        <f>ROUND(I114*H114,2)</f>
        <v>0</v>
      </c>
      <c r="K114" s="215" t="s">
        <v>120</v>
      </c>
      <c r="L114" s="71"/>
      <c r="M114" s="220" t="s">
        <v>21</v>
      </c>
      <c r="N114" s="221" t="s">
        <v>44</v>
      </c>
      <c r="O114" s="46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AR114" s="23" t="s">
        <v>121</v>
      </c>
      <c r="AT114" s="23" t="s">
        <v>116</v>
      </c>
      <c r="AU114" s="23" t="s">
        <v>85</v>
      </c>
      <c r="AY114" s="23" t="s">
        <v>114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23" t="s">
        <v>78</v>
      </c>
      <c r="BK114" s="224">
        <f>ROUND(I114*H114,2)</f>
        <v>0</v>
      </c>
      <c r="BL114" s="23" t="s">
        <v>121</v>
      </c>
      <c r="BM114" s="23" t="s">
        <v>182</v>
      </c>
    </row>
    <row r="115" s="1" customFormat="1">
      <c r="B115" s="45"/>
      <c r="C115" s="73"/>
      <c r="D115" s="225" t="s">
        <v>123</v>
      </c>
      <c r="E115" s="73"/>
      <c r="F115" s="226" t="s">
        <v>183</v>
      </c>
      <c r="G115" s="73"/>
      <c r="H115" s="73"/>
      <c r="I115" s="184"/>
      <c r="J115" s="73"/>
      <c r="K115" s="73"/>
      <c r="L115" s="71"/>
      <c r="M115" s="227"/>
      <c r="N115" s="46"/>
      <c r="O115" s="46"/>
      <c r="P115" s="46"/>
      <c r="Q115" s="46"/>
      <c r="R115" s="46"/>
      <c r="S115" s="46"/>
      <c r="T115" s="94"/>
      <c r="AT115" s="23" t="s">
        <v>123</v>
      </c>
      <c r="AU115" s="23" t="s">
        <v>85</v>
      </c>
    </row>
    <row r="116" s="1" customFormat="1" ht="16.5" customHeight="1">
      <c r="B116" s="45"/>
      <c r="C116" s="213" t="s">
        <v>184</v>
      </c>
      <c r="D116" s="213" t="s">
        <v>116</v>
      </c>
      <c r="E116" s="214" t="s">
        <v>185</v>
      </c>
      <c r="F116" s="215" t="s">
        <v>186</v>
      </c>
      <c r="G116" s="216" t="s">
        <v>187</v>
      </c>
      <c r="H116" s="217">
        <v>6.4000000000000004</v>
      </c>
      <c r="I116" s="218"/>
      <c r="J116" s="219">
        <f>ROUND(I116*H116,2)</f>
        <v>0</v>
      </c>
      <c r="K116" s="215" t="s">
        <v>120</v>
      </c>
      <c r="L116" s="71"/>
      <c r="M116" s="220" t="s">
        <v>21</v>
      </c>
      <c r="N116" s="221" t="s">
        <v>44</v>
      </c>
      <c r="O116" s="46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AR116" s="23" t="s">
        <v>121</v>
      </c>
      <c r="AT116" s="23" t="s">
        <v>116</v>
      </c>
      <c r="AU116" s="23" t="s">
        <v>85</v>
      </c>
      <c r="AY116" s="23" t="s">
        <v>114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23" t="s">
        <v>78</v>
      </c>
      <c r="BK116" s="224">
        <f>ROUND(I116*H116,2)</f>
        <v>0</v>
      </c>
      <c r="BL116" s="23" t="s">
        <v>121</v>
      </c>
      <c r="BM116" s="23" t="s">
        <v>188</v>
      </c>
    </row>
    <row r="117" s="1" customFormat="1">
      <c r="B117" s="45"/>
      <c r="C117" s="73"/>
      <c r="D117" s="225" t="s">
        <v>123</v>
      </c>
      <c r="E117" s="73"/>
      <c r="F117" s="226" t="s">
        <v>189</v>
      </c>
      <c r="G117" s="73"/>
      <c r="H117" s="73"/>
      <c r="I117" s="184"/>
      <c r="J117" s="73"/>
      <c r="K117" s="73"/>
      <c r="L117" s="71"/>
      <c r="M117" s="227"/>
      <c r="N117" s="46"/>
      <c r="O117" s="46"/>
      <c r="P117" s="46"/>
      <c r="Q117" s="46"/>
      <c r="R117" s="46"/>
      <c r="S117" s="46"/>
      <c r="T117" s="94"/>
      <c r="AT117" s="23" t="s">
        <v>123</v>
      </c>
      <c r="AU117" s="23" t="s">
        <v>85</v>
      </c>
    </row>
    <row r="118" s="11" customFormat="1">
      <c r="B118" s="228"/>
      <c r="C118" s="229"/>
      <c r="D118" s="225" t="s">
        <v>132</v>
      </c>
      <c r="E118" s="230" t="s">
        <v>21</v>
      </c>
      <c r="F118" s="231" t="s">
        <v>190</v>
      </c>
      <c r="G118" s="229"/>
      <c r="H118" s="232">
        <v>6.4000000000000004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AT118" s="238" t="s">
        <v>132</v>
      </c>
      <c r="AU118" s="238" t="s">
        <v>85</v>
      </c>
      <c r="AV118" s="11" t="s">
        <v>85</v>
      </c>
      <c r="AW118" s="11" t="s">
        <v>37</v>
      </c>
      <c r="AX118" s="11" t="s">
        <v>78</v>
      </c>
      <c r="AY118" s="238" t="s">
        <v>114</v>
      </c>
    </row>
    <row r="119" s="10" customFormat="1" ht="29.88" customHeight="1">
      <c r="B119" s="197"/>
      <c r="C119" s="198"/>
      <c r="D119" s="199" t="s">
        <v>72</v>
      </c>
      <c r="E119" s="211" t="s">
        <v>148</v>
      </c>
      <c r="F119" s="211" t="s">
        <v>191</v>
      </c>
      <c r="G119" s="198"/>
      <c r="H119" s="198"/>
      <c r="I119" s="201"/>
      <c r="J119" s="212">
        <f>BK119</f>
        <v>0</v>
      </c>
      <c r="K119" s="198"/>
      <c r="L119" s="203"/>
      <c r="M119" s="204"/>
      <c r="N119" s="205"/>
      <c r="O119" s="205"/>
      <c r="P119" s="206">
        <f>SUM(P120:P160)</f>
        <v>0</v>
      </c>
      <c r="Q119" s="205"/>
      <c r="R119" s="206">
        <f>SUM(R120:R160)</f>
        <v>0</v>
      </c>
      <c r="S119" s="205"/>
      <c r="T119" s="207">
        <f>SUM(T120:T160)</f>
        <v>0</v>
      </c>
      <c r="AR119" s="208" t="s">
        <v>78</v>
      </c>
      <c r="AT119" s="209" t="s">
        <v>72</v>
      </c>
      <c r="AU119" s="209" t="s">
        <v>78</v>
      </c>
      <c r="AY119" s="208" t="s">
        <v>114</v>
      </c>
      <c r="BK119" s="210">
        <f>SUM(BK120:BK160)</f>
        <v>0</v>
      </c>
    </row>
    <row r="120" s="1" customFormat="1" ht="16.5" customHeight="1">
      <c r="B120" s="45"/>
      <c r="C120" s="213" t="s">
        <v>192</v>
      </c>
      <c r="D120" s="213" t="s">
        <v>116</v>
      </c>
      <c r="E120" s="214" t="s">
        <v>193</v>
      </c>
      <c r="F120" s="215" t="s">
        <v>194</v>
      </c>
      <c r="G120" s="216" t="s">
        <v>176</v>
      </c>
      <c r="H120" s="217">
        <v>6180</v>
      </c>
      <c r="I120" s="218"/>
      <c r="J120" s="219">
        <f>ROUND(I120*H120,2)</f>
        <v>0</v>
      </c>
      <c r="K120" s="215" t="s">
        <v>120</v>
      </c>
      <c r="L120" s="71"/>
      <c r="M120" s="220" t="s">
        <v>21</v>
      </c>
      <c r="N120" s="221" t="s">
        <v>44</v>
      </c>
      <c r="O120" s="46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AR120" s="23" t="s">
        <v>121</v>
      </c>
      <c r="AT120" s="23" t="s">
        <v>116</v>
      </c>
      <c r="AU120" s="23" t="s">
        <v>85</v>
      </c>
      <c r="AY120" s="23" t="s">
        <v>114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23" t="s">
        <v>78</v>
      </c>
      <c r="BK120" s="224">
        <f>ROUND(I120*H120,2)</f>
        <v>0</v>
      </c>
      <c r="BL120" s="23" t="s">
        <v>121</v>
      </c>
      <c r="BM120" s="23" t="s">
        <v>195</v>
      </c>
    </row>
    <row r="121" s="1" customFormat="1">
      <c r="B121" s="45"/>
      <c r="C121" s="73"/>
      <c r="D121" s="225" t="s">
        <v>123</v>
      </c>
      <c r="E121" s="73"/>
      <c r="F121" s="226" t="s">
        <v>196</v>
      </c>
      <c r="G121" s="73"/>
      <c r="H121" s="73"/>
      <c r="I121" s="184"/>
      <c r="J121" s="73"/>
      <c r="K121" s="73"/>
      <c r="L121" s="71"/>
      <c r="M121" s="227"/>
      <c r="N121" s="46"/>
      <c r="O121" s="46"/>
      <c r="P121" s="46"/>
      <c r="Q121" s="46"/>
      <c r="R121" s="46"/>
      <c r="S121" s="46"/>
      <c r="T121" s="94"/>
      <c r="AT121" s="23" t="s">
        <v>123</v>
      </c>
      <c r="AU121" s="23" t="s">
        <v>85</v>
      </c>
    </row>
    <row r="122" s="1" customFormat="1" ht="16.5" customHeight="1">
      <c r="B122" s="45"/>
      <c r="C122" s="213" t="s">
        <v>197</v>
      </c>
      <c r="D122" s="213" t="s">
        <v>116</v>
      </c>
      <c r="E122" s="214" t="s">
        <v>198</v>
      </c>
      <c r="F122" s="215" t="s">
        <v>199</v>
      </c>
      <c r="G122" s="216" t="s">
        <v>176</v>
      </c>
      <c r="H122" s="217">
        <v>6489</v>
      </c>
      <c r="I122" s="218"/>
      <c r="J122" s="219">
        <f>ROUND(I122*H122,2)</f>
        <v>0</v>
      </c>
      <c r="K122" s="215" t="s">
        <v>120</v>
      </c>
      <c r="L122" s="71"/>
      <c r="M122" s="220" t="s">
        <v>21</v>
      </c>
      <c r="N122" s="221" t="s">
        <v>44</v>
      </c>
      <c r="O122" s="46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AR122" s="23" t="s">
        <v>121</v>
      </c>
      <c r="AT122" s="23" t="s">
        <v>116</v>
      </c>
      <c r="AU122" s="23" t="s">
        <v>85</v>
      </c>
      <c r="AY122" s="23" t="s">
        <v>114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23" t="s">
        <v>78</v>
      </c>
      <c r="BK122" s="224">
        <f>ROUND(I122*H122,2)</f>
        <v>0</v>
      </c>
      <c r="BL122" s="23" t="s">
        <v>121</v>
      </c>
      <c r="BM122" s="23" t="s">
        <v>200</v>
      </c>
    </row>
    <row r="123" s="1" customFormat="1">
      <c r="B123" s="45"/>
      <c r="C123" s="73"/>
      <c r="D123" s="225" t="s">
        <v>123</v>
      </c>
      <c r="E123" s="73"/>
      <c r="F123" s="226" t="s">
        <v>201</v>
      </c>
      <c r="G123" s="73"/>
      <c r="H123" s="73"/>
      <c r="I123" s="184"/>
      <c r="J123" s="73"/>
      <c r="K123" s="73"/>
      <c r="L123" s="71"/>
      <c r="M123" s="227"/>
      <c r="N123" s="46"/>
      <c r="O123" s="46"/>
      <c r="P123" s="46"/>
      <c r="Q123" s="46"/>
      <c r="R123" s="46"/>
      <c r="S123" s="46"/>
      <c r="T123" s="94"/>
      <c r="AT123" s="23" t="s">
        <v>123</v>
      </c>
      <c r="AU123" s="23" t="s">
        <v>85</v>
      </c>
    </row>
    <row r="124" s="1" customFormat="1">
      <c r="B124" s="45"/>
      <c r="C124" s="73"/>
      <c r="D124" s="225" t="s">
        <v>130</v>
      </c>
      <c r="E124" s="73"/>
      <c r="F124" s="226" t="s">
        <v>202</v>
      </c>
      <c r="G124" s="73"/>
      <c r="H124" s="73"/>
      <c r="I124" s="184"/>
      <c r="J124" s="73"/>
      <c r="K124" s="73"/>
      <c r="L124" s="71"/>
      <c r="M124" s="227"/>
      <c r="N124" s="46"/>
      <c r="O124" s="46"/>
      <c r="P124" s="46"/>
      <c r="Q124" s="46"/>
      <c r="R124" s="46"/>
      <c r="S124" s="46"/>
      <c r="T124" s="94"/>
      <c r="AT124" s="23" t="s">
        <v>130</v>
      </c>
      <c r="AU124" s="23" t="s">
        <v>85</v>
      </c>
    </row>
    <row r="125" s="11" customFormat="1">
      <c r="B125" s="228"/>
      <c r="C125" s="229"/>
      <c r="D125" s="225" t="s">
        <v>132</v>
      </c>
      <c r="E125" s="230" t="s">
        <v>21</v>
      </c>
      <c r="F125" s="231" t="s">
        <v>203</v>
      </c>
      <c r="G125" s="229"/>
      <c r="H125" s="232">
        <v>6489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AT125" s="238" t="s">
        <v>132</v>
      </c>
      <c r="AU125" s="238" t="s">
        <v>85</v>
      </c>
      <c r="AV125" s="11" t="s">
        <v>85</v>
      </c>
      <c r="AW125" s="11" t="s">
        <v>37</v>
      </c>
      <c r="AX125" s="11" t="s">
        <v>78</v>
      </c>
      <c r="AY125" s="238" t="s">
        <v>114</v>
      </c>
    </row>
    <row r="126" s="1" customFormat="1" ht="16.5" customHeight="1">
      <c r="B126" s="45"/>
      <c r="C126" s="213" t="s">
        <v>204</v>
      </c>
      <c r="D126" s="213" t="s">
        <v>116</v>
      </c>
      <c r="E126" s="214" t="s">
        <v>205</v>
      </c>
      <c r="F126" s="215" t="s">
        <v>206</v>
      </c>
      <c r="G126" s="216" t="s">
        <v>176</v>
      </c>
      <c r="H126" s="217">
        <v>6489</v>
      </c>
      <c r="I126" s="218"/>
      <c r="J126" s="219">
        <f>ROUND(I126*H126,2)</f>
        <v>0</v>
      </c>
      <c r="K126" s="215" t="s">
        <v>120</v>
      </c>
      <c r="L126" s="71"/>
      <c r="M126" s="220" t="s">
        <v>21</v>
      </c>
      <c r="N126" s="221" t="s">
        <v>44</v>
      </c>
      <c r="O126" s="46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AR126" s="23" t="s">
        <v>121</v>
      </c>
      <c r="AT126" s="23" t="s">
        <v>116</v>
      </c>
      <c r="AU126" s="23" t="s">
        <v>85</v>
      </c>
      <c r="AY126" s="23" t="s">
        <v>114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23" t="s">
        <v>78</v>
      </c>
      <c r="BK126" s="224">
        <f>ROUND(I126*H126,2)</f>
        <v>0</v>
      </c>
      <c r="BL126" s="23" t="s">
        <v>121</v>
      </c>
      <c r="BM126" s="23" t="s">
        <v>207</v>
      </c>
    </row>
    <row r="127" s="1" customFormat="1">
      <c r="B127" s="45"/>
      <c r="C127" s="73"/>
      <c r="D127" s="225" t="s">
        <v>123</v>
      </c>
      <c r="E127" s="73"/>
      <c r="F127" s="226" t="s">
        <v>196</v>
      </c>
      <c r="G127" s="73"/>
      <c r="H127" s="73"/>
      <c r="I127" s="184"/>
      <c r="J127" s="73"/>
      <c r="K127" s="73"/>
      <c r="L127" s="71"/>
      <c r="M127" s="227"/>
      <c r="N127" s="46"/>
      <c r="O127" s="46"/>
      <c r="P127" s="46"/>
      <c r="Q127" s="46"/>
      <c r="R127" s="46"/>
      <c r="S127" s="46"/>
      <c r="T127" s="94"/>
      <c r="AT127" s="23" t="s">
        <v>123</v>
      </c>
      <c r="AU127" s="23" t="s">
        <v>85</v>
      </c>
    </row>
    <row r="128" s="11" customFormat="1">
      <c r="B128" s="228"/>
      <c r="C128" s="229"/>
      <c r="D128" s="225" t="s">
        <v>132</v>
      </c>
      <c r="E128" s="230" t="s">
        <v>21</v>
      </c>
      <c r="F128" s="231" t="s">
        <v>203</v>
      </c>
      <c r="G128" s="229"/>
      <c r="H128" s="232">
        <v>6489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AT128" s="238" t="s">
        <v>132</v>
      </c>
      <c r="AU128" s="238" t="s">
        <v>85</v>
      </c>
      <c r="AV128" s="11" t="s">
        <v>85</v>
      </c>
      <c r="AW128" s="11" t="s">
        <v>37</v>
      </c>
      <c r="AX128" s="11" t="s">
        <v>78</v>
      </c>
      <c r="AY128" s="238" t="s">
        <v>114</v>
      </c>
    </row>
    <row r="129" s="1" customFormat="1" ht="16.5" customHeight="1">
      <c r="B129" s="45"/>
      <c r="C129" s="213" t="s">
        <v>10</v>
      </c>
      <c r="D129" s="213" t="s">
        <v>116</v>
      </c>
      <c r="E129" s="214" t="s">
        <v>208</v>
      </c>
      <c r="F129" s="215" t="s">
        <v>209</v>
      </c>
      <c r="G129" s="216" t="s">
        <v>176</v>
      </c>
      <c r="H129" s="217">
        <v>6705.3000000000002</v>
      </c>
      <c r="I129" s="218"/>
      <c r="J129" s="219">
        <f>ROUND(I129*H129,2)</f>
        <v>0</v>
      </c>
      <c r="K129" s="215" t="s">
        <v>120</v>
      </c>
      <c r="L129" s="71"/>
      <c r="M129" s="220" t="s">
        <v>21</v>
      </c>
      <c r="N129" s="221" t="s">
        <v>44</v>
      </c>
      <c r="O129" s="46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AR129" s="23" t="s">
        <v>121</v>
      </c>
      <c r="AT129" s="23" t="s">
        <v>116</v>
      </c>
      <c r="AU129" s="23" t="s">
        <v>85</v>
      </c>
      <c r="AY129" s="23" t="s">
        <v>114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23" t="s">
        <v>78</v>
      </c>
      <c r="BK129" s="224">
        <f>ROUND(I129*H129,2)</f>
        <v>0</v>
      </c>
      <c r="BL129" s="23" t="s">
        <v>121</v>
      </c>
      <c r="BM129" s="23" t="s">
        <v>210</v>
      </c>
    </row>
    <row r="130" s="1" customFormat="1">
      <c r="B130" s="45"/>
      <c r="C130" s="73"/>
      <c r="D130" s="225" t="s">
        <v>123</v>
      </c>
      <c r="E130" s="73"/>
      <c r="F130" s="226" t="s">
        <v>201</v>
      </c>
      <c r="G130" s="73"/>
      <c r="H130" s="73"/>
      <c r="I130" s="184"/>
      <c r="J130" s="73"/>
      <c r="K130" s="73"/>
      <c r="L130" s="71"/>
      <c r="M130" s="227"/>
      <c r="N130" s="46"/>
      <c r="O130" s="46"/>
      <c r="P130" s="46"/>
      <c r="Q130" s="46"/>
      <c r="R130" s="46"/>
      <c r="S130" s="46"/>
      <c r="T130" s="94"/>
      <c r="AT130" s="23" t="s">
        <v>123</v>
      </c>
      <c r="AU130" s="23" t="s">
        <v>85</v>
      </c>
    </row>
    <row r="131" s="1" customFormat="1">
      <c r="B131" s="45"/>
      <c r="C131" s="73"/>
      <c r="D131" s="225" t="s">
        <v>130</v>
      </c>
      <c r="E131" s="73"/>
      <c r="F131" s="226" t="s">
        <v>211</v>
      </c>
      <c r="G131" s="73"/>
      <c r="H131" s="73"/>
      <c r="I131" s="184"/>
      <c r="J131" s="73"/>
      <c r="K131" s="73"/>
      <c r="L131" s="71"/>
      <c r="M131" s="227"/>
      <c r="N131" s="46"/>
      <c r="O131" s="46"/>
      <c r="P131" s="46"/>
      <c r="Q131" s="46"/>
      <c r="R131" s="46"/>
      <c r="S131" s="46"/>
      <c r="T131" s="94"/>
      <c r="AT131" s="23" t="s">
        <v>130</v>
      </c>
      <c r="AU131" s="23" t="s">
        <v>85</v>
      </c>
    </row>
    <row r="132" s="11" customFormat="1">
      <c r="B132" s="228"/>
      <c r="C132" s="229"/>
      <c r="D132" s="225" t="s">
        <v>132</v>
      </c>
      <c r="E132" s="230" t="s">
        <v>21</v>
      </c>
      <c r="F132" s="231" t="s">
        <v>212</v>
      </c>
      <c r="G132" s="229"/>
      <c r="H132" s="232">
        <v>6705.3000000000002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AT132" s="238" t="s">
        <v>132</v>
      </c>
      <c r="AU132" s="238" t="s">
        <v>85</v>
      </c>
      <c r="AV132" s="11" t="s">
        <v>85</v>
      </c>
      <c r="AW132" s="11" t="s">
        <v>37</v>
      </c>
      <c r="AX132" s="11" t="s">
        <v>78</v>
      </c>
      <c r="AY132" s="238" t="s">
        <v>114</v>
      </c>
    </row>
    <row r="133" s="1" customFormat="1" ht="16.5" customHeight="1">
      <c r="B133" s="45"/>
      <c r="C133" s="213" t="s">
        <v>213</v>
      </c>
      <c r="D133" s="213" t="s">
        <v>116</v>
      </c>
      <c r="E133" s="214" t="s">
        <v>214</v>
      </c>
      <c r="F133" s="215" t="s">
        <v>215</v>
      </c>
      <c r="G133" s="216" t="s">
        <v>127</v>
      </c>
      <c r="H133" s="217">
        <v>1342.26</v>
      </c>
      <c r="I133" s="218"/>
      <c r="J133" s="219">
        <f>ROUND(I133*H133,2)</f>
        <v>0</v>
      </c>
      <c r="K133" s="215" t="s">
        <v>120</v>
      </c>
      <c r="L133" s="71"/>
      <c r="M133" s="220" t="s">
        <v>21</v>
      </c>
      <c r="N133" s="221" t="s">
        <v>44</v>
      </c>
      <c r="O133" s="46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AR133" s="23" t="s">
        <v>121</v>
      </c>
      <c r="AT133" s="23" t="s">
        <v>116</v>
      </c>
      <c r="AU133" s="23" t="s">
        <v>85</v>
      </c>
      <c r="AY133" s="23" t="s">
        <v>114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23" t="s">
        <v>78</v>
      </c>
      <c r="BK133" s="224">
        <f>ROUND(I133*H133,2)</f>
        <v>0</v>
      </c>
      <c r="BL133" s="23" t="s">
        <v>121</v>
      </c>
      <c r="BM133" s="23" t="s">
        <v>216</v>
      </c>
    </row>
    <row r="134" s="1" customFormat="1">
      <c r="B134" s="45"/>
      <c r="C134" s="73"/>
      <c r="D134" s="225" t="s">
        <v>123</v>
      </c>
      <c r="E134" s="73"/>
      <c r="F134" s="226" t="s">
        <v>217</v>
      </c>
      <c r="G134" s="73"/>
      <c r="H134" s="73"/>
      <c r="I134" s="184"/>
      <c r="J134" s="73"/>
      <c r="K134" s="73"/>
      <c r="L134" s="71"/>
      <c r="M134" s="227"/>
      <c r="N134" s="46"/>
      <c r="O134" s="46"/>
      <c r="P134" s="46"/>
      <c r="Q134" s="46"/>
      <c r="R134" s="46"/>
      <c r="S134" s="46"/>
      <c r="T134" s="94"/>
      <c r="AT134" s="23" t="s">
        <v>123</v>
      </c>
      <c r="AU134" s="23" t="s">
        <v>85</v>
      </c>
    </row>
    <row r="135" s="1" customFormat="1">
      <c r="B135" s="45"/>
      <c r="C135" s="73"/>
      <c r="D135" s="225" t="s">
        <v>130</v>
      </c>
      <c r="E135" s="73"/>
      <c r="F135" s="226" t="s">
        <v>218</v>
      </c>
      <c r="G135" s="73"/>
      <c r="H135" s="73"/>
      <c r="I135" s="184"/>
      <c r="J135" s="73"/>
      <c r="K135" s="73"/>
      <c r="L135" s="71"/>
      <c r="M135" s="227"/>
      <c r="N135" s="46"/>
      <c r="O135" s="46"/>
      <c r="P135" s="46"/>
      <c r="Q135" s="46"/>
      <c r="R135" s="46"/>
      <c r="S135" s="46"/>
      <c r="T135" s="94"/>
      <c r="AT135" s="23" t="s">
        <v>130</v>
      </c>
      <c r="AU135" s="23" t="s">
        <v>85</v>
      </c>
    </row>
    <row r="136" s="11" customFormat="1">
      <c r="B136" s="228"/>
      <c r="C136" s="229"/>
      <c r="D136" s="225" t="s">
        <v>132</v>
      </c>
      <c r="E136" s="230" t="s">
        <v>21</v>
      </c>
      <c r="F136" s="231" t="s">
        <v>219</v>
      </c>
      <c r="G136" s="229"/>
      <c r="H136" s="232">
        <v>1963.48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132</v>
      </c>
      <c r="AU136" s="238" t="s">
        <v>85</v>
      </c>
      <c r="AV136" s="11" t="s">
        <v>85</v>
      </c>
      <c r="AW136" s="11" t="s">
        <v>37</v>
      </c>
      <c r="AX136" s="11" t="s">
        <v>73</v>
      </c>
      <c r="AY136" s="238" t="s">
        <v>114</v>
      </c>
    </row>
    <row r="137" s="11" customFormat="1">
      <c r="B137" s="228"/>
      <c r="C137" s="229"/>
      <c r="D137" s="225" t="s">
        <v>132</v>
      </c>
      <c r="E137" s="230" t="s">
        <v>21</v>
      </c>
      <c r="F137" s="231" t="s">
        <v>220</v>
      </c>
      <c r="G137" s="229"/>
      <c r="H137" s="232">
        <v>232.5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132</v>
      </c>
      <c r="AU137" s="238" t="s">
        <v>85</v>
      </c>
      <c r="AV137" s="11" t="s">
        <v>85</v>
      </c>
      <c r="AW137" s="11" t="s">
        <v>37</v>
      </c>
      <c r="AX137" s="11" t="s">
        <v>73</v>
      </c>
      <c r="AY137" s="238" t="s">
        <v>114</v>
      </c>
    </row>
    <row r="138" s="11" customFormat="1">
      <c r="B138" s="228"/>
      <c r="C138" s="229"/>
      <c r="D138" s="225" t="s">
        <v>132</v>
      </c>
      <c r="E138" s="230" t="s">
        <v>21</v>
      </c>
      <c r="F138" s="231" t="s">
        <v>221</v>
      </c>
      <c r="G138" s="229"/>
      <c r="H138" s="232">
        <v>41.119999999999997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132</v>
      </c>
      <c r="AU138" s="238" t="s">
        <v>85</v>
      </c>
      <c r="AV138" s="11" t="s">
        <v>85</v>
      </c>
      <c r="AW138" s="11" t="s">
        <v>37</v>
      </c>
      <c r="AX138" s="11" t="s">
        <v>73</v>
      </c>
      <c r="AY138" s="238" t="s">
        <v>114</v>
      </c>
    </row>
    <row r="139" s="13" customFormat="1">
      <c r="B139" s="250"/>
      <c r="C139" s="251"/>
      <c r="D139" s="225" t="s">
        <v>132</v>
      </c>
      <c r="E139" s="252" t="s">
        <v>21</v>
      </c>
      <c r="F139" s="253" t="s">
        <v>222</v>
      </c>
      <c r="G139" s="251"/>
      <c r="H139" s="254">
        <v>2237.0999999999999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AT139" s="260" t="s">
        <v>132</v>
      </c>
      <c r="AU139" s="260" t="s">
        <v>85</v>
      </c>
      <c r="AV139" s="13" t="s">
        <v>134</v>
      </c>
      <c r="AW139" s="13" t="s">
        <v>37</v>
      </c>
      <c r="AX139" s="13" t="s">
        <v>73</v>
      </c>
      <c r="AY139" s="260" t="s">
        <v>114</v>
      </c>
    </row>
    <row r="140" s="11" customFormat="1">
      <c r="B140" s="228"/>
      <c r="C140" s="229"/>
      <c r="D140" s="225" t="s">
        <v>132</v>
      </c>
      <c r="E140" s="230" t="s">
        <v>21</v>
      </c>
      <c r="F140" s="231" t="s">
        <v>223</v>
      </c>
      <c r="G140" s="229"/>
      <c r="H140" s="232">
        <v>1342.26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132</v>
      </c>
      <c r="AU140" s="238" t="s">
        <v>85</v>
      </c>
      <c r="AV140" s="11" t="s">
        <v>85</v>
      </c>
      <c r="AW140" s="11" t="s">
        <v>37</v>
      </c>
      <c r="AX140" s="11" t="s">
        <v>78</v>
      </c>
      <c r="AY140" s="238" t="s">
        <v>114</v>
      </c>
    </row>
    <row r="141" s="1" customFormat="1" ht="16.5" customHeight="1">
      <c r="B141" s="45"/>
      <c r="C141" s="213" t="s">
        <v>224</v>
      </c>
      <c r="D141" s="213" t="s">
        <v>116</v>
      </c>
      <c r="E141" s="214" t="s">
        <v>225</v>
      </c>
      <c r="F141" s="215" t="s">
        <v>226</v>
      </c>
      <c r="G141" s="216" t="s">
        <v>127</v>
      </c>
      <c r="H141" s="217">
        <v>894.84000000000003</v>
      </c>
      <c r="I141" s="218"/>
      <c r="J141" s="219">
        <f>ROUND(I141*H141,2)</f>
        <v>0</v>
      </c>
      <c r="K141" s="215" t="s">
        <v>120</v>
      </c>
      <c r="L141" s="71"/>
      <c r="M141" s="220" t="s">
        <v>21</v>
      </c>
      <c r="N141" s="221" t="s">
        <v>44</v>
      </c>
      <c r="O141" s="46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AR141" s="23" t="s">
        <v>121</v>
      </c>
      <c r="AT141" s="23" t="s">
        <v>116</v>
      </c>
      <c r="AU141" s="23" t="s">
        <v>85</v>
      </c>
      <c r="AY141" s="23" t="s">
        <v>114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23" t="s">
        <v>78</v>
      </c>
      <c r="BK141" s="224">
        <f>ROUND(I141*H141,2)</f>
        <v>0</v>
      </c>
      <c r="BL141" s="23" t="s">
        <v>121</v>
      </c>
      <c r="BM141" s="23" t="s">
        <v>227</v>
      </c>
    </row>
    <row r="142" s="1" customFormat="1">
      <c r="B142" s="45"/>
      <c r="C142" s="73"/>
      <c r="D142" s="225" t="s">
        <v>123</v>
      </c>
      <c r="E142" s="73"/>
      <c r="F142" s="226" t="s">
        <v>228</v>
      </c>
      <c r="G142" s="73"/>
      <c r="H142" s="73"/>
      <c r="I142" s="184"/>
      <c r="J142" s="73"/>
      <c r="K142" s="73"/>
      <c r="L142" s="71"/>
      <c r="M142" s="227"/>
      <c r="N142" s="46"/>
      <c r="O142" s="46"/>
      <c r="P142" s="46"/>
      <c r="Q142" s="46"/>
      <c r="R142" s="46"/>
      <c r="S142" s="46"/>
      <c r="T142" s="94"/>
      <c r="AT142" s="23" t="s">
        <v>123</v>
      </c>
      <c r="AU142" s="23" t="s">
        <v>85</v>
      </c>
    </row>
    <row r="143" s="1" customFormat="1">
      <c r="B143" s="45"/>
      <c r="C143" s="73"/>
      <c r="D143" s="225" t="s">
        <v>130</v>
      </c>
      <c r="E143" s="73"/>
      <c r="F143" s="226" t="s">
        <v>218</v>
      </c>
      <c r="G143" s="73"/>
      <c r="H143" s="73"/>
      <c r="I143" s="184"/>
      <c r="J143" s="73"/>
      <c r="K143" s="73"/>
      <c r="L143" s="71"/>
      <c r="M143" s="227"/>
      <c r="N143" s="46"/>
      <c r="O143" s="46"/>
      <c r="P143" s="46"/>
      <c r="Q143" s="46"/>
      <c r="R143" s="46"/>
      <c r="S143" s="46"/>
      <c r="T143" s="94"/>
      <c r="AT143" s="23" t="s">
        <v>130</v>
      </c>
      <c r="AU143" s="23" t="s">
        <v>85</v>
      </c>
    </row>
    <row r="144" s="11" customFormat="1">
      <c r="B144" s="228"/>
      <c r="C144" s="229"/>
      <c r="D144" s="225" t="s">
        <v>132</v>
      </c>
      <c r="E144" s="230" t="s">
        <v>21</v>
      </c>
      <c r="F144" s="231" t="s">
        <v>219</v>
      </c>
      <c r="G144" s="229"/>
      <c r="H144" s="232">
        <v>1963.48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132</v>
      </c>
      <c r="AU144" s="238" t="s">
        <v>85</v>
      </c>
      <c r="AV144" s="11" t="s">
        <v>85</v>
      </c>
      <c r="AW144" s="11" t="s">
        <v>37</v>
      </c>
      <c r="AX144" s="11" t="s">
        <v>73</v>
      </c>
      <c r="AY144" s="238" t="s">
        <v>114</v>
      </c>
    </row>
    <row r="145" s="11" customFormat="1">
      <c r="B145" s="228"/>
      <c r="C145" s="229"/>
      <c r="D145" s="225" t="s">
        <v>132</v>
      </c>
      <c r="E145" s="230" t="s">
        <v>21</v>
      </c>
      <c r="F145" s="231" t="s">
        <v>220</v>
      </c>
      <c r="G145" s="229"/>
      <c r="H145" s="232">
        <v>232.5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132</v>
      </c>
      <c r="AU145" s="238" t="s">
        <v>85</v>
      </c>
      <c r="AV145" s="11" t="s">
        <v>85</v>
      </c>
      <c r="AW145" s="11" t="s">
        <v>37</v>
      </c>
      <c r="AX145" s="11" t="s">
        <v>73</v>
      </c>
      <c r="AY145" s="238" t="s">
        <v>114</v>
      </c>
    </row>
    <row r="146" s="11" customFormat="1">
      <c r="B146" s="228"/>
      <c r="C146" s="229"/>
      <c r="D146" s="225" t="s">
        <v>132</v>
      </c>
      <c r="E146" s="230" t="s">
        <v>21</v>
      </c>
      <c r="F146" s="231" t="s">
        <v>221</v>
      </c>
      <c r="G146" s="229"/>
      <c r="H146" s="232">
        <v>41.119999999999997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132</v>
      </c>
      <c r="AU146" s="238" t="s">
        <v>85</v>
      </c>
      <c r="AV146" s="11" t="s">
        <v>85</v>
      </c>
      <c r="AW146" s="11" t="s">
        <v>37</v>
      </c>
      <c r="AX146" s="11" t="s">
        <v>73</v>
      </c>
      <c r="AY146" s="238" t="s">
        <v>114</v>
      </c>
    </row>
    <row r="147" s="13" customFormat="1">
      <c r="B147" s="250"/>
      <c r="C147" s="251"/>
      <c r="D147" s="225" t="s">
        <v>132</v>
      </c>
      <c r="E147" s="252" t="s">
        <v>21</v>
      </c>
      <c r="F147" s="253" t="s">
        <v>222</v>
      </c>
      <c r="G147" s="251"/>
      <c r="H147" s="254">
        <v>2237.0999999999999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AT147" s="260" t="s">
        <v>132</v>
      </c>
      <c r="AU147" s="260" t="s">
        <v>85</v>
      </c>
      <c r="AV147" s="13" t="s">
        <v>134</v>
      </c>
      <c r="AW147" s="13" t="s">
        <v>37</v>
      </c>
      <c r="AX147" s="13" t="s">
        <v>73</v>
      </c>
      <c r="AY147" s="260" t="s">
        <v>114</v>
      </c>
    </row>
    <row r="148" s="11" customFormat="1">
      <c r="B148" s="228"/>
      <c r="C148" s="229"/>
      <c r="D148" s="225" t="s">
        <v>132</v>
      </c>
      <c r="E148" s="230" t="s">
        <v>21</v>
      </c>
      <c r="F148" s="231" t="s">
        <v>229</v>
      </c>
      <c r="G148" s="229"/>
      <c r="H148" s="232">
        <v>894.84000000000003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132</v>
      </c>
      <c r="AU148" s="238" t="s">
        <v>85</v>
      </c>
      <c r="AV148" s="11" t="s">
        <v>85</v>
      </c>
      <c r="AW148" s="11" t="s">
        <v>37</v>
      </c>
      <c r="AX148" s="11" t="s">
        <v>78</v>
      </c>
      <c r="AY148" s="238" t="s">
        <v>114</v>
      </c>
    </row>
    <row r="149" s="1" customFormat="1" ht="16.5" customHeight="1">
      <c r="B149" s="45"/>
      <c r="C149" s="213" t="s">
        <v>230</v>
      </c>
      <c r="D149" s="213" t="s">
        <v>116</v>
      </c>
      <c r="E149" s="214" t="s">
        <v>231</v>
      </c>
      <c r="F149" s="215" t="s">
        <v>232</v>
      </c>
      <c r="G149" s="216" t="s">
        <v>176</v>
      </c>
      <c r="H149" s="217">
        <v>6752</v>
      </c>
      <c r="I149" s="218"/>
      <c r="J149" s="219">
        <f>ROUND(I149*H149,2)</f>
        <v>0</v>
      </c>
      <c r="K149" s="215" t="s">
        <v>120</v>
      </c>
      <c r="L149" s="71"/>
      <c r="M149" s="220" t="s">
        <v>21</v>
      </c>
      <c r="N149" s="221" t="s">
        <v>44</v>
      </c>
      <c r="O149" s="46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AR149" s="23" t="s">
        <v>121</v>
      </c>
      <c r="AT149" s="23" t="s">
        <v>116</v>
      </c>
      <c r="AU149" s="23" t="s">
        <v>85</v>
      </c>
      <c r="AY149" s="23" t="s">
        <v>114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23" t="s">
        <v>78</v>
      </c>
      <c r="BK149" s="224">
        <f>ROUND(I149*H149,2)</f>
        <v>0</v>
      </c>
      <c r="BL149" s="23" t="s">
        <v>121</v>
      </c>
      <c r="BM149" s="23" t="s">
        <v>233</v>
      </c>
    </row>
    <row r="150" s="1" customFormat="1">
      <c r="B150" s="45"/>
      <c r="C150" s="73"/>
      <c r="D150" s="225" t="s">
        <v>123</v>
      </c>
      <c r="E150" s="73"/>
      <c r="F150" s="226" t="s">
        <v>234</v>
      </c>
      <c r="G150" s="73"/>
      <c r="H150" s="73"/>
      <c r="I150" s="184"/>
      <c r="J150" s="73"/>
      <c r="K150" s="73"/>
      <c r="L150" s="71"/>
      <c r="M150" s="227"/>
      <c r="N150" s="46"/>
      <c r="O150" s="46"/>
      <c r="P150" s="46"/>
      <c r="Q150" s="46"/>
      <c r="R150" s="46"/>
      <c r="S150" s="46"/>
      <c r="T150" s="94"/>
      <c r="AT150" s="23" t="s">
        <v>123</v>
      </c>
      <c r="AU150" s="23" t="s">
        <v>85</v>
      </c>
    </row>
    <row r="151" s="1" customFormat="1">
      <c r="B151" s="45"/>
      <c r="C151" s="73"/>
      <c r="D151" s="225" t="s">
        <v>130</v>
      </c>
      <c r="E151" s="73"/>
      <c r="F151" s="226" t="s">
        <v>235</v>
      </c>
      <c r="G151" s="73"/>
      <c r="H151" s="73"/>
      <c r="I151" s="184"/>
      <c r="J151" s="73"/>
      <c r="K151" s="73"/>
      <c r="L151" s="71"/>
      <c r="M151" s="227"/>
      <c r="N151" s="46"/>
      <c r="O151" s="46"/>
      <c r="P151" s="46"/>
      <c r="Q151" s="46"/>
      <c r="R151" s="46"/>
      <c r="S151" s="46"/>
      <c r="T151" s="94"/>
      <c r="AT151" s="23" t="s">
        <v>130</v>
      </c>
      <c r="AU151" s="23" t="s">
        <v>85</v>
      </c>
    </row>
    <row r="152" s="1" customFormat="1" ht="16.5" customHeight="1">
      <c r="B152" s="45"/>
      <c r="C152" s="213" t="s">
        <v>236</v>
      </c>
      <c r="D152" s="213" t="s">
        <v>116</v>
      </c>
      <c r="E152" s="214" t="s">
        <v>237</v>
      </c>
      <c r="F152" s="215" t="s">
        <v>238</v>
      </c>
      <c r="G152" s="216" t="s">
        <v>176</v>
      </c>
      <c r="H152" s="217">
        <v>45</v>
      </c>
      <c r="I152" s="218"/>
      <c r="J152" s="219">
        <f>ROUND(I152*H152,2)</f>
        <v>0</v>
      </c>
      <c r="K152" s="215" t="s">
        <v>120</v>
      </c>
      <c r="L152" s="71"/>
      <c r="M152" s="220" t="s">
        <v>21</v>
      </c>
      <c r="N152" s="221" t="s">
        <v>44</v>
      </c>
      <c r="O152" s="46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AR152" s="23" t="s">
        <v>121</v>
      </c>
      <c r="AT152" s="23" t="s">
        <v>116</v>
      </c>
      <c r="AU152" s="23" t="s">
        <v>85</v>
      </c>
      <c r="AY152" s="23" t="s">
        <v>114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23" t="s">
        <v>78</v>
      </c>
      <c r="BK152" s="224">
        <f>ROUND(I152*H152,2)</f>
        <v>0</v>
      </c>
      <c r="BL152" s="23" t="s">
        <v>121</v>
      </c>
      <c r="BM152" s="23" t="s">
        <v>239</v>
      </c>
    </row>
    <row r="153" s="1" customFormat="1">
      <c r="B153" s="45"/>
      <c r="C153" s="73"/>
      <c r="D153" s="225" t="s">
        <v>123</v>
      </c>
      <c r="E153" s="73"/>
      <c r="F153" s="226" t="s">
        <v>228</v>
      </c>
      <c r="G153" s="73"/>
      <c r="H153" s="73"/>
      <c r="I153" s="184"/>
      <c r="J153" s="73"/>
      <c r="K153" s="73"/>
      <c r="L153" s="71"/>
      <c r="M153" s="227"/>
      <c r="N153" s="46"/>
      <c r="O153" s="46"/>
      <c r="P153" s="46"/>
      <c r="Q153" s="46"/>
      <c r="R153" s="46"/>
      <c r="S153" s="46"/>
      <c r="T153" s="94"/>
      <c r="AT153" s="23" t="s">
        <v>123</v>
      </c>
      <c r="AU153" s="23" t="s">
        <v>85</v>
      </c>
    </row>
    <row r="154" s="11" customFormat="1">
      <c r="B154" s="228"/>
      <c r="C154" s="229"/>
      <c r="D154" s="225" t="s">
        <v>132</v>
      </c>
      <c r="E154" s="230" t="s">
        <v>21</v>
      </c>
      <c r="F154" s="231" t="s">
        <v>240</v>
      </c>
      <c r="G154" s="229"/>
      <c r="H154" s="232">
        <v>45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132</v>
      </c>
      <c r="AU154" s="238" t="s">
        <v>85</v>
      </c>
      <c r="AV154" s="11" t="s">
        <v>85</v>
      </c>
      <c r="AW154" s="11" t="s">
        <v>37</v>
      </c>
      <c r="AX154" s="11" t="s">
        <v>78</v>
      </c>
      <c r="AY154" s="238" t="s">
        <v>114</v>
      </c>
    </row>
    <row r="155" s="1" customFormat="1" ht="16.5" customHeight="1">
      <c r="B155" s="45"/>
      <c r="C155" s="213" t="s">
        <v>241</v>
      </c>
      <c r="D155" s="213" t="s">
        <v>116</v>
      </c>
      <c r="E155" s="214" t="s">
        <v>242</v>
      </c>
      <c r="F155" s="215" t="s">
        <v>243</v>
      </c>
      <c r="G155" s="216" t="s">
        <v>176</v>
      </c>
      <c r="H155" s="217">
        <v>1028</v>
      </c>
      <c r="I155" s="218"/>
      <c r="J155" s="219">
        <f>ROUND(I155*H155,2)</f>
        <v>0</v>
      </c>
      <c r="K155" s="215" t="s">
        <v>120</v>
      </c>
      <c r="L155" s="71"/>
      <c r="M155" s="220" t="s">
        <v>21</v>
      </c>
      <c r="N155" s="221" t="s">
        <v>44</v>
      </c>
      <c r="O155" s="46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AR155" s="23" t="s">
        <v>121</v>
      </c>
      <c r="AT155" s="23" t="s">
        <v>116</v>
      </c>
      <c r="AU155" s="23" t="s">
        <v>85</v>
      </c>
      <c r="AY155" s="23" t="s">
        <v>114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23" t="s">
        <v>78</v>
      </c>
      <c r="BK155" s="224">
        <f>ROUND(I155*H155,2)</f>
        <v>0</v>
      </c>
      <c r="BL155" s="23" t="s">
        <v>121</v>
      </c>
      <c r="BM155" s="23" t="s">
        <v>244</v>
      </c>
    </row>
    <row r="156" s="1" customFormat="1">
      <c r="B156" s="45"/>
      <c r="C156" s="73"/>
      <c r="D156" s="225" t="s">
        <v>123</v>
      </c>
      <c r="E156" s="73"/>
      <c r="F156" s="226" t="s">
        <v>228</v>
      </c>
      <c r="G156" s="73"/>
      <c r="H156" s="73"/>
      <c r="I156" s="184"/>
      <c r="J156" s="73"/>
      <c r="K156" s="73"/>
      <c r="L156" s="71"/>
      <c r="M156" s="227"/>
      <c r="N156" s="46"/>
      <c r="O156" s="46"/>
      <c r="P156" s="46"/>
      <c r="Q156" s="46"/>
      <c r="R156" s="46"/>
      <c r="S156" s="46"/>
      <c r="T156" s="94"/>
      <c r="AT156" s="23" t="s">
        <v>123</v>
      </c>
      <c r="AU156" s="23" t="s">
        <v>85</v>
      </c>
    </row>
    <row r="157" s="11" customFormat="1">
      <c r="B157" s="228"/>
      <c r="C157" s="229"/>
      <c r="D157" s="225" t="s">
        <v>132</v>
      </c>
      <c r="E157" s="230" t="s">
        <v>21</v>
      </c>
      <c r="F157" s="231" t="s">
        <v>245</v>
      </c>
      <c r="G157" s="229"/>
      <c r="H157" s="232">
        <v>1028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132</v>
      </c>
      <c r="AU157" s="238" t="s">
        <v>85</v>
      </c>
      <c r="AV157" s="11" t="s">
        <v>85</v>
      </c>
      <c r="AW157" s="11" t="s">
        <v>37</v>
      </c>
      <c r="AX157" s="11" t="s">
        <v>78</v>
      </c>
      <c r="AY157" s="238" t="s">
        <v>114</v>
      </c>
    </row>
    <row r="158" s="1" customFormat="1" ht="16.5" customHeight="1">
      <c r="B158" s="45"/>
      <c r="C158" s="213" t="s">
        <v>9</v>
      </c>
      <c r="D158" s="213" t="s">
        <v>116</v>
      </c>
      <c r="E158" s="214" t="s">
        <v>246</v>
      </c>
      <c r="F158" s="215" t="s">
        <v>247</v>
      </c>
      <c r="G158" s="216" t="s">
        <v>176</v>
      </c>
      <c r="H158" s="217">
        <v>225</v>
      </c>
      <c r="I158" s="218"/>
      <c r="J158" s="219">
        <f>ROUND(I158*H158,2)</f>
        <v>0</v>
      </c>
      <c r="K158" s="215" t="s">
        <v>120</v>
      </c>
      <c r="L158" s="71"/>
      <c r="M158" s="220" t="s">
        <v>21</v>
      </c>
      <c r="N158" s="221" t="s">
        <v>44</v>
      </c>
      <c r="O158" s="46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AR158" s="23" t="s">
        <v>121</v>
      </c>
      <c r="AT158" s="23" t="s">
        <v>116</v>
      </c>
      <c r="AU158" s="23" t="s">
        <v>85</v>
      </c>
      <c r="AY158" s="23" t="s">
        <v>114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23" t="s">
        <v>78</v>
      </c>
      <c r="BK158" s="224">
        <f>ROUND(I158*H158,2)</f>
        <v>0</v>
      </c>
      <c r="BL158" s="23" t="s">
        <v>121</v>
      </c>
      <c r="BM158" s="23" t="s">
        <v>248</v>
      </c>
    </row>
    <row r="159" s="1" customFormat="1">
      <c r="B159" s="45"/>
      <c r="C159" s="73"/>
      <c r="D159" s="225" t="s">
        <v>123</v>
      </c>
      <c r="E159" s="73"/>
      <c r="F159" s="226" t="s">
        <v>249</v>
      </c>
      <c r="G159" s="73"/>
      <c r="H159" s="73"/>
      <c r="I159" s="184"/>
      <c r="J159" s="73"/>
      <c r="K159" s="73"/>
      <c r="L159" s="71"/>
      <c r="M159" s="227"/>
      <c r="N159" s="46"/>
      <c r="O159" s="46"/>
      <c r="P159" s="46"/>
      <c r="Q159" s="46"/>
      <c r="R159" s="46"/>
      <c r="S159" s="46"/>
      <c r="T159" s="94"/>
      <c r="AT159" s="23" t="s">
        <v>123</v>
      </c>
      <c r="AU159" s="23" t="s">
        <v>85</v>
      </c>
    </row>
    <row r="160" s="11" customFormat="1">
      <c r="B160" s="228"/>
      <c r="C160" s="229"/>
      <c r="D160" s="225" t="s">
        <v>132</v>
      </c>
      <c r="E160" s="230" t="s">
        <v>21</v>
      </c>
      <c r="F160" s="231" t="s">
        <v>250</v>
      </c>
      <c r="G160" s="229"/>
      <c r="H160" s="232">
        <v>225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132</v>
      </c>
      <c r="AU160" s="238" t="s">
        <v>85</v>
      </c>
      <c r="AV160" s="11" t="s">
        <v>85</v>
      </c>
      <c r="AW160" s="11" t="s">
        <v>37</v>
      </c>
      <c r="AX160" s="11" t="s">
        <v>78</v>
      </c>
      <c r="AY160" s="238" t="s">
        <v>114</v>
      </c>
    </row>
    <row r="161" s="10" customFormat="1" ht="29.88" customHeight="1">
      <c r="B161" s="197"/>
      <c r="C161" s="198"/>
      <c r="D161" s="199" t="s">
        <v>72</v>
      </c>
      <c r="E161" s="211" t="s">
        <v>166</v>
      </c>
      <c r="F161" s="211" t="s">
        <v>251</v>
      </c>
      <c r="G161" s="198"/>
      <c r="H161" s="198"/>
      <c r="I161" s="201"/>
      <c r="J161" s="212">
        <f>BK161</f>
        <v>0</v>
      </c>
      <c r="K161" s="198"/>
      <c r="L161" s="203"/>
      <c r="M161" s="204"/>
      <c r="N161" s="205"/>
      <c r="O161" s="205"/>
      <c r="P161" s="206">
        <f>SUM(P162:P164)</f>
        <v>0</v>
      </c>
      <c r="Q161" s="205"/>
      <c r="R161" s="206">
        <f>SUM(R162:R164)</f>
        <v>0</v>
      </c>
      <c r="S161" s="205"/>
      <c r="T161" s="207">
        <f>SUM(T162:T164)</f>
        <v>0</v>
      </c>
      <c r="AR161" s="208" t="s">
        <v>78</v>
      </c>
      <c r="AT161" s="209" t="s">
        <v>72</v>
      </c>
      <c r="AU161" s="209" t="s">
        <v>78</v>
      </c>
      <c r="AY161" s="208" t="s">
        <v>114</v>
      </c>
      <c r="BK161" s="210">
        <f>SUM(BK162:BK164)</f>
        <v>0</v>
      </c>
    </row>
    <row r="162" s="1" customFormat="1" ht="16.5" customHeight="1">
      <c r="B162" s="45"/>
      <c r="C162" s="213" t="s">
        <v>252</v>
      </c>
      <c r="D162" s="213" t="s">
        <v>116</v>
      </c>
      <c r="E162" s="214" t="s">
        <v>253</v>
      </c>
      <c r="F162" s="215" t="s">
        <v>254</v>
      </c>
      <c r="G162" s="216" t="s">
        <v>127</v>
      </c>
      <c r="H162" s="217">
        <v>3</v>
      </c>
      <c r="I162" s="218"/>
      <c r="J162" s="219">
        <f>ROUND(I162*H162,2)</f>
        <v>0</v>
      </c>
      <c r="K162" s="215" t="s">
        <v>120</v>
      </c>
      <c r="L162" s="71"/>
      <c r="M162" s="220" t="s">
        <v>21</v>
      </c>
      <c r="N162" s="221" t="s">
        <v>44</v>
      </c>
      <c r="O162" s="46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AR162" s="23" t="s">
        <v>121</v>
      </c>
      <c r="AT162" s="23" t="s">
        <v>116</v>
      </c>
      <c r="AU162" s="23" t="s">
        <v>85</v>
      </c>
      <c r="AY162" s="23" t="s">
        <v>114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23" t="s">
        <v>78</v>
      </c>
      <c r="BK162" s="224">
        <f>ROUND(I162*H162,2)</f>
        <v>0</v>
      </c>
      <c r="BL162" s="23" t="s">
        <v>121</v>
      </c>
      <c r="BM162" s="23" t="s">
        <v>255</v>
      </c>
    </row>
    <row r="163" s="1" customFormat="1">
      <c r="B163" s="45"/>
      <c r="C163" s="73"/>
      <c r="D163" s="225" t="s">
        <v>123</v>
      </c>
      <c r="E163" s="73"/>
      <c r="F163" s="226" t="s">
        <v>256</v>
      </c>
      <c r="G163" s="73"/>
      <c r="H163" s="73"/>
      <c r="I163" s="184"/>
      <c r="J163" s="73"/>
      <c r="K163" s="73"/>
      <c r="L163" s="71"/>
      <c r="M163" s="227"/>
      <c r="N163" s="46"/>
      <c r="O163" s="46"/>
      <c r="P163" s="46"/>
      <c r="Q163" s="46"/>
      <c r="R163" s="46"/>
      <c r="S163" s="46"/>
      <c r="T163" s="94"/>
      <c r="AT163" s="23" t="s">
        <v>123</v>
      </c>
      <c r="AU163" s="23" t="s">
        <v>85</v>
      </c>
    </row>
    <row r="164" s="11" customFormat="1">
      <c r="B164" s="228"/>
      <c r="C164" s="229"/>
      <c r="D164" s="225" t="s">
        <v>132</v>
      </c>
      <c r="E164" s="230" t="s">
        <v>21</v>
      </c>
      <c r="F164" s="231" t="s">
        <v>257</v>
      </c>
      <c r="G164" s="229"/>
      <c r="H164" s="232">
        <v>3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AT164" s="238" t="s">
        <v>132</v>
      </c>
      <c r="AU164" s="238" t="s">
        <v>85</v>
      </c>
      <c r="AV164" s="11" t="s">
        <v>85</v>
      </c>
      <c r="AW164" s="11" t="s">
        <v>37</v>
      </c>
      <c r="AX164" s="11" t="s">
        <v>78</v>
      </c>
      <c r="AY164" s="238" t="s">
        <v>114</v>
      </c>
    </row>
    <row r="165" s="10" customFormat="1" ht="29.88" customHeight="1">
      <c r="B165" s="197"/>
      <c r="C165" s="198"/>
      <c r="D165" s="199" t="s">
        <v>72</v>
      </c>
      <c r="E165" s="211" t="s">
        <v>173</v>
      </c>
      <c r="F165" s="211" t="s">
        <v>258</v>
      </c>
      <c r="G165" s="198"/>
      <c r="H165" s="198"/>
      <c r="I165" s="201"/>
      <c r="J165" s="212">
        <f>BK165</f>
        <v>0</v>
      </c>
      <c r="K165" s="198"/>
      <c r="L165" s="203"/>
      <c r="M165" s="204"/>
      <c r="N165" s="205"/>
      <c r="O165" s="205"/>
      <c r="P165" s="206">
        <f>SUM(P166:P198)</f>
        <v>0</v>
      </c>
      <c r="Q165" s="205"/>
      <c r="R165" s="206">
        <f>SUM(R166:R198)</f>
        <v>0</v>
      </c>
      <c r="S165" s="205"/>
      <c r="T165" s="207">
        <f>SUM(T166:T198)</f>
        <v>0</v>
      </c>
      <c r="AR165" s="208" t="s">
        <v>78</v>
      </c>
      <c r="AT165" s="209" t="s">
        <v>72</v>
      </c>
      <c r="AU165" s="209" t="s">
        <v>78</v>
      </c>
      <c r="AY165" s="208" t="s">
        <v>114</v>
      </c>
      <c r="BK165" s="210">
        <f>SUM(BK166:BK198)</f>
        <v>0</v>
      </c>
    </row>
    <row r="166" s="1" customFormat="1" ht="25.5" customHeight="1">
      <c r="B166" s="45"/>
      <c r="C166" s="213" t="s">
        <v>259</v>
      </c>
      <c r="D166" s="213" t="s">
        <v>116</v>
      </c>
      <c r="E166" s="214" t="s">
        <v>260</v>
      </c>
      <c r="F166" s="215" t="s">
        <v>261</v>
      </c>
      <c r="G166" s="216" t="s">
        <v>187</v>
      </c>
      <c r="H166" s="217">
        <v>56</v>
      </c>
      <c r="I166" s="218"/>
      <c r="J166" s="219">
        <f>ROUND(I166*H166,2)</f>
        <v>0</v>
      </c>
      <c r="K166" s="215" t="s">
        <v>120</v>
      </c>
      <c r="L166" s="71"/>
      <c r="M166" s="220" t="s">
        <v>21</v>
      </c>
      <c r="N166" s="221" t="s">
        <v>44</v>
      </c>
      <c r="O166" s="46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AR166" s="23" t="s">
        <v>121</v>
      </c>
      <c r="AT166" s="23" t="s">
        <v>116</v>
      </c>
      <c r="AU166" s="23" t="s">
        <v>85</v>
      </c>
      <c r="AY166" s="23" t="s">
        <v>114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23" t="s">
        <v>78</v>
      </c>
      <c r="BK166" s="224">
        <f>ROUND(I166*H166,2)</f>
        <v>0</v>
      </c>
      <c r="BL166" s="23" t="s">
        <v>121</v>
      </c>
      <c r="BM166" s="23" t="s">
        <v>262</v>
      </c>
    </row>
    <row r="167" s="1" customFormat="1">
      <c r="B167" s="45"/>
      <c r="C167" s="73"/>
      <c r="D167" s="225" t="s">
        <v>123</v>
      </c>
      <c r="E167" s="73"/>
      <c r="F167" s="226" t="s">
        <v>263</v>
      </c>
      <c r="G167" s="73"/>
      <c r="H167" s="73"/>
      <c r="I167" s="184"/>
      <c r="J167" s="73"/>
      <c r="K167" s="73"/>
      <c r="L167" s="71"/>
      <c r="M167" s="227"/>
      <c r="N167" s="46"/>
      <c r="O167" s="46"/>
      <c r="P167" s="46"/>
      <c r="Q167" s="46"/>
      <c r="R167" s="46"/>
      <c r="S167" s="46"/>
      <c r="T167" s="94"/>
      <c r="AT167" s="23" t="s">
        <v>123</v>
      </c>
      <c r="AU167" s="23" t="s">
        <v>85</v>
      </c>
    </row>
    <row r="168" s="1" customFormat="1" ht="16.5" customHeight="1">
      <c r="B168" s="45"/>
      <c r="C168" s="213" t="s">
        <v>264</v>
      </c>
      <c r="D168" s="213" t="s">
        <v>116</v>
      </c>
      <c r="E168" s="214" t="s">
        <v>265</v>
      </c>
      <c r="F168" s="215" t="s">
        <v>266</v>
      </c>
      <c r="G168" s="216" t="s">
        <v>119</v>
      </c>
      <c r="H168" s="217">
        <v>90</v>
      </c>
      <c r="I168" s="218"/>
      <c r="J168" s="219">
        <f>ROUND(I168*H168,2)</f>
        <v>0</v>
      </c>
      <c r="K168" s="215" t="s">
        <v>120</v>
      </c>
      <c r="L168" s="71"/>
      <c r="M168" s="220" t="s">
        <v>21</v>
      </c>
      <c r="N168" s="221" t="s">
        <v>44</v>
      </c>
      <c r="O168" s="46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AR168" s="23" t="s">
        <v>121</v>
      </c>
      <c r="AT168" s="23" t="s">
        <v>116</v>
      </c>
      <c r="AU168" s="23" t="s">
        <v>85</v>
      </c>
      <c r="AY168" s="23" t="s">
        <v>114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23" t="s">
        <v>78</v>
      </c>
      <c r="BK168" s="224">
        <f>ROUND(I168*H168,2)</f>
        <v>0</v>
      </c>
      <c r="BL168" s="23" t="s">
        <v>121</v>
      </c>
      <c r="BM168" s="23" t="s">
        <v>267</v>
      </c>
    </row>
    <row r="169" s="1" customFormat="1">
      <c r="B169" s="45"/>
      <c r="C169" s="73"/>
      <c r="D169" s="225" t="s">
        <v>123</v>
      </c>
      <c r="E169" s="73"/>
      <c r="F169" s="226" t="s">
        <v>268</v>
      </c>
      <c r="G169" s="73"/>
      <c r="H169" s="73"/>
      <c r="I169" s="184"/>
      <c r="J169" s="73"/>
      <c r="K169" s="73"/>
      <c r="L169" s="71"/>
      <c r="M169" s="227"/>
      <c r="N169" s="46"/>
      <c r="O169" s="46"/>
      <c r="P169" s="46"/>
      <c r="Q169" s="46"/>
      <c r="R169" s="46"/>
      <c r="S169" s="46"/>
      <c r="T169" s="94"/>
      <c r="AT169" s="23" t="s">
        <v>123</v>
      </c>
      <c r="AU169" s="23" t="s">
        <v>85</v>
      </c>
    </row>
    <row r="170" s="11" customFormat="1">
      <c r="B170" s="228"/>
      <c r="C170" s="229"/>
      <c r="D170" s="225" t="s">
        <v>132</v>
      </c>
      <c r="E170" s="230" t="s">
        <v>21</v>
      </c>
      <c r="F170" s="231" t="s">
        <v>269</v>
      </c>
      <c r="G170" s="229"/>
      <c r="H170" s="232">
        <v>41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AT170" s="238" t="s">
        <v>132</v>
      </c>
      <c r="AU170" s="238" t="s">
        <v>85</v>
      </c>
      <c r="AV170" s="11" t="s">
        <v>85</v>
      </c>
      <c r="AW170" s="11" t="s">
        <v>37</v>
      </c>
      <c r="AX170" s="11" t="s">
        <v>73</v>
      </c>
      <c r="AY170" s="238" t="s">
        <v>114</v>
      </c>
    </row>
    <row r="171" s="11" customFormat="1">
      <c r="B171" s="228"/>
      <c r="C171" s="229"/>
      <c r="D171" s="225" t="s">
        <v>132</v>
      </c>
      <c r="E171" s="230" t="s">
        <v>21</v>
      </c>
      <c r="F171" s="231" t="s">
        <v>270</v>
      </c>
      <c r="G171" s="229"/>
      <c r="H171" s="232">
        <v>41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AT171" s="238" t="s">
        <v>132</v>
      </c>
      <c r="AU171" s="238" t="s">
        <v>85</v>
      </c>
      <c r="AV171" s="11" t="s">
        <v>85</v>
      </c>
      <c r="AW171" s="11" t="s">
        <v>37</v>
      </c>
      <c r="AX171" s="11" t="s">
        <v>73</v>
      </c>
      <c r="AY171" s="238" t="s">
        <v>114</v>
      </c>
    </row>
    <row r="172" s="11" customFormat="1">
      <c r="B172" s="228"/>
      <c r="C172" s="229"/>
      <c r="D172" s="225" t="s">
        <v>132</v>
      </c>
      <c r="E172" s="230" t="s">
        <v>21</v>
      </c>
      <c r="F172" s="231" t="s">
        <v>271</v>
      </c>
      <c r="G172" s="229"/>
      <c r="H172" s="232">
        <v>8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132</v>
      </c>
      <c r="AU172" s="238" t="s">
        <v>85</v>
      </c>
      <c r="AV172" s="11" t="s">
        <v>85</v>
      </c>
      <c r="AW172" s="11" t="s">
        <v>37</v>
      </c>
      <c r="AX172" s="11" t="s">
        <v>73</v>
      </c>
      <c r="AY172" s="238" t="s">
        <v>114</v>
      </c>
    </row>
    <row r="173" s="12" customFormat="1">
      <c r="B173" s="239"/>
      <c r="C173" s="240"/>
      <c r="D173" s="225" t="s">
        <v>132</v>
      </c>
      <c r="E173" s="241" t="s">
        <v>21</v>
      </c>
      <c r="F173" s="242" t="s">
        <v>141</v>
      </c>
      <c r="G173" s="240"/>
      <c r="H173" s="243">
        <v>90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AT173" s="249" t="s">
        <v>132</v>
      </c>
      <c r="AU173" s="249" t="s">
        <v>85</v>
      </c>
      <c r="AV173" s="12" t="s">
        <v>121</v>
      </c>
      <c r="AW173" s="12" t="s">
        <v>37</v>
      </c>
      <c r="AX173" s="12" t="s">
        <v>78</v>
      </c>
      <c r="AY173" s="249" t="s">
        <v>114</v>
      </c>
    </row>
    <row r="174" s="1" customFormat="1" ht="16.5" customHeight="1">
      <c r="B174" s="45"/>
      <c r="C174" s="213" t="s">
        <v>272</v>
      </c>
      <c r="D174" s="213" t="s">
        <v>116</v>
      </c>
      <c r="E174" s="214" t="s">
        <v>273</v>
      </c>
      <c r="F174" s="215" t="s">
        <v>274</v>
      </c>
      <c r="G174" s="216" t="s">
        <v>176</v>
      </c>
      <c r="H174" s="217">
        <v>257</v>
      </c>
      <c r="I174" s="218"/>
      <c r="J174" s="219">
        <f>ROUND(I174*H174,2)</f>
        <v>0</v>
      </c>
      <c r="K174" s="215" t="s">
        <v>120</v>
      </c>
      <c r="L174" s="71"/>
      <c r="M174" s="220" t="s">
        <v>21</v>
      </c>
      <c r="N174" s="221" t="s">
        <v>44</v>
      </c>
      <c r="O174" s="46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AR174" s="23" t="s">
        <v>121</v>
      </c>
      <c r="AT174" s="23" t="s">
        <v>116</v>
      </c>
      <c r="AU174" s="23" t="s">
        <v>85</v>
      </c>
      <c r="AY174" s="23" t="s">
        <v>114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23" t="s">
        <v>78</v>
      </c>
      <c r="BK174" s="224">
        <f>ROUND(I174*H174,2)</f>
        <v>0</v>
      </c>
      <c r="BL174" s="23" t="s">
        <v>121</v>
      </c>
      <c r="BM174" s="23" t="s">
        <v>275</v>
      </c>
    </row>
    <row r="175" s="1" customFormat="1">
      <c r="B175" s="45"/>
      <c r="C175" s="73"/>
      <c r="D175" s="225" t="s">
        <v>123</v>
      </c>
      <c r="E175" s="73"/>
      <c r="F175" s="226" t="s">
        <v>276</v>
      </c>
      <c r="G175" s="73"/>
      <c r="H175" s="73"/>
      <c r="I175" s="184"/>
      <c r="J175" s="73"/>
      <c r="K175" s="73"/>
      <c r="L175" s="71"/>
      <c r="M175" s="227"/>
      <c r="N175" s="46"/>
      <c r="O175" s="46"/>
      <c r="P175" s="46"/>
      <c r="Q175" s="46"/>
      <c r="R175" s="46"/>
      <c r="S175" s="46"/>
      <c r="T175" s="94"/>
      <c r="AT175" s="23" t="s">
        <v>123</v>
      </c>
      <c r="AU175" s="23" t="s">
        <v>85</v>
      </c>
    </row>
    <row r="176" s="11" customFormat="1">
      <c r="B176" s="228"/>
      <c r="C176" s="229"/>
      <c r="D176" s="225" t="s">
        <v>132</v>
      </c>
      <c r="E176" s="230" t="s">
        <v>21</v>
      </c>
      <c r="F176" s="231" t="s">
        <v>277</v>
      </c>
      <c r="G176" s="229"/>
      <c r="H176" s="232">
        <v>257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132</v>
      </c>
      <c r="AU176" s="238" t="s">
        <v>85</v>
      </c>
      <c r="AV176" s="11" t="s">
        <v>85</v>
      </c>
      <c r="AW176" s="11" t="s">
        <v>37</v>
      </c>
      <c r="AX176" s="11" t="s">
        <v>78</v>
      </c>
      <c r="AY176" s="238" t="s">
        <v>114</v>
      </c>
    </row>
    <row r="177" s="1" customFormat="1" ht="16.5" customHeight="1">
      <c r="B177" s="45"/>
      <c r="C177" s="213" t="s">
        <v>278</v>
      </c>
      <c r="D177" s="213" t="s">
        <v>116</v>
      </c>
      <c r="E177" s="214" t="s">
        <v>279</v>
      </c>
      <c r="F177" s="215" t="s">
        <v>280</v>
      </c>
      <c r="G177" s="216" t="s">
        <v>119</v>
      </c>
      <c r="H177" s="217">
        <v>2</v>
      </c>
      <c r="I177" s="218"/>
      <c r="J177" s="219">
        <f>ROUND(I177*H177,2)</f>
        <v>0</v>
      </c>
      <c r="K177" s="215" t="s">
        <v>120</v>
      </c>
      <c r="L177" s="71"/>
      <c r="M177" s="220" t="s">
        <v>21</v>
      </c>
      <c r="N177" s="221" t="s">
        <v>44</v>
      </c>
      <c r="O177" s="46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AR177" s="23" t="s">
        <v>121</v>
      </c>
      <c r="AT177" s="23" t="s">
        <v>116</v>
      </c>
      <c r="AU177" s="23" t="s">
        <v>85</v>
      </c>
      <c r="AY177" s="23" t="s">
        <v>114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23" t="s">
        <v>78</v>
      </c>
      <c r="BK177" s="224">
        <f>ROUND(I177*H177,2)</f>
        <v>0</v>
      </c>
      <c r="BL177" s="23" t="s">
        <v>121</v>
      </c>
      <c r="BM177" s="23" t="s">
        <v>281</v>
      </c>
    </row>
    <row r="178" s="1" customFormat="1">
      <c r="B178" s="45"/>
      <c r="C178" s="73"/>
      <c r="D178" s="225" t="s">
        <v>123</v>
      </c>
      <c r="E178" s="73"/>
      <c r="F178" s="226" t="s">
        <v>282</v>
      </c>
      <c r="G178" s="73"/>
      <c r="H178" s="73"/>
      <c r="I178" s="184"/>
      <c r="J178" s="73"/>
      <c r="K178" s="73"/>
      <c r="L178" s="71"/>
      <c r="M178" s="227"/>
      <c r="N178" s="46"/>
      <c r="O178" s="46"/>
      <c r="P178" s="46"/>
      <c r="Q178" s="46"/>
      <c r="R178" s="46"/>
      <c r="S178" s="46"/>
      <c r="T178" s="94"/>
      <c r="AT178" s="23" t="s">
        <v>123</v>
      </c>
      <c r="AU178" s="23" t="s">
        <v>85</v>
      </c>
    </row>
    <row r="179" s="1" customFormat="1">
      <c r="B179" s="45"/>
      <c r="C179" s="73"/>
      <c r="D179" s="225" t="s">
        <v>130</v>
      </c>
      <c r="E179" s="73"/>
      <c r="F179" s="226" t="s">
        <v>283</v>
      </c>
      <c r="G179" s="73"/>
      <c r="H179" s="73"/>
      <c r="I179" s="184"/>
      <c r="J179" s="73"/>
      <c r="K179" s="73"/>
      <c r="L179" s="71"/>
      <c r="M179" s="227"/>
      <c r="N179" s="46"/>
      <c r="O179" s="46"/>
      <c r="P179" s="46"/>
      <c r="Q179" s="46"/>
      <c r="R179" s="46"/>
      <c r="S179" s="46"/>
      <c r="T179" s="94"/>
      <c r="AT179" s="23" t="s">
        <v>130</v>
      </c>
      <c r="AU179" s="23" t="s">
        <v>85</v>
      </c>
    </row>
    <row r="180" s="1" customFormat="1" ht="16.5" customHeight="1">
      <c r="B180" s="45"/>
      <c r="C180" s="213" t="s">
        <v>284</v>
      </c>
      <c r="D180" s="213" t="s">
        <v>116</v>
      </c>
      <c r="E180" s="214" t="s">
        <v>285</v>
      </c>
      <c r="F180" s="215" t="s">
        <v>286</v>
      </c>
      <c r="G180" s="216" t="s">
        <v>187</v>
      </c>
      <c r="H180" s="217">
        <v>4</v>
      </c>
      <c r="I180" s="218"/>
      <c r="J180" s="219">
        <f>ROUND(I180*H180,2)</f>
        <v>0</v>
      </c>
      <c r="K180" s="215" t="s">
        <v>120</v>
      </c>
      <c r="L180" s="71"/>
      <c r="M180" s="220" t="s">
        <v>21</v>
      </c>
      <c r="N180" s="221" t="s">
        <v>44</v>
      </c>
      <c r="O180" s="46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AR180" s="23" t="s">
        <v>121</v>
      </c>
      <c r="AT180" s="23" t="s">
        <v>116</v>
      </c>
      <c r="AU180" s="23" t="s">
        <v>85</v>
      </c>
      <c r="AY180" s="23" t="s">
        <v>114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23" t="s">
        <v>78</v>
      </c>
      <c r="BK180" s="224">
        <f>ROUND(I180*H180,2)</f>
        <v>0</v>
      </c>
      <c r="BL180" s="23" t="s">
        <v>121</v>
      </c>
      <c r="BM180" s="23" t="s">
        <v>287</v>
      </c>
    </row>
    <row r="181" s="1" customFormat="1">
      <c r="B181" s="45"/>
      <c r="C181" s="73"/>
      <c r="D181" s="225" t="s">
        <v>123</v>
      </c>
      <c r="E181" s="73"/>
      <c r="F181" s="226" t="s">
        <v>288</v>
      </c>
      <c r="G181" s="73"/>
      <c r="H181" s="73"/>
      <c r="I181" s="184"/>
      <c r="J181" s="73"/>
      <c r="K181" s="73"/>
      <c r="L181" s="71"/>
      <c r="M181" s="227"/>
      <c r="N181" s="46"/>
      <c r="O181" s="46"/>
      <c r="P181" s="46"/>
      <c r="Q181" s="46"/>
      <c r="R181" s="46"/>
      <c r="S181" s="46"/>
      <c r="T181" s="94"/>
      <c r="AT181" s="23" t="s">
        <v>123</v>
      </c>
      <c r="AU181" s="23" t="s">
        <v>85</v>
      </c>
    </row>
    <row r="182" s="11" customFormat="1">
      <c r="B182" s="228"/>
      <c r="C182" s="229"/>
      <c r="D182" s="225" t="s">
        <v>132</v>
      </c>
      <c r="E182" s="230" t="s">
        <v>21</v>
      </c>
      <c r="F182" s="231" t="s">
        <v>289</v>
      </c>
      <c r="G182" s="229"/>
      <c r="H182" s="232">
        <v>4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AT182" s="238" t="s">
        <v>132</v>
      </c>
      <c r="AU182" s="238" t="s">
        <v>85</v>
      </c>
      <c r="AV182" s="11" t="s">
        <v>85</v>
      </c>
      <c r="AW182" s="11" t="s">
        <v>37</v>
      </c>
      <c r="AX182" s="11" t="s">
        <v>78</v>
      </c>
      <c r="AY182" s="238" t="s">
        <v>114</v>
      </c>
    </row>
    <row r="183" s="1" customFormat="1" ht="25.5" customHeight="1">
      <c r="B183" s="45"/>
      <c r="C183" s="213" t="s">
        <v>290</v>
      </c>
      <c r="D183" s="213" t="s">
        <v>116</v>
      </c>
      <c r="E183" s="214" t="s">
        <v>291</v>
      </c>
      <c r="F183" s="215" t="s">
        <v>292</v>
      </c>
      <c r="G183" s="216" t="s">
        <v>176</v>
      </c>
      <c r="H183" s="217">
        <v>10</v>
      </c>
      <c r="I183" s="218"/>
      <c r="J183" s="219">
        <f>ROUND(I183*H183,2)</f>
        <v>0</v>
      </c>
      <c r="K183" s="215" t="s">
        <v>120</v>
      </c>
      <c r="L183" s="71"/>
      <c r="M183" s="220" t="s">
        <v>21</v>
      </c>
      <c r="N183" s="221" t="s">
        <v>44</v>
      </c>
      <c r="O183" s="46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AR183" s="23" t="s">
        <v>121</v>
      </c>
      <c r="AT183" s="23" t="s">
        <v>116</v>
      </c>
      <c r="AU183" s="23" t="s">
        <v>85</v>
      </c>
      <c r="AY183" s="23" t="s">
        <v>114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23" t="s">
        <v>78</v>
      </c>
      <c r="BK183" s="224">
        <f>ROUND(I183*H183,2)</f>
        <v>0</v>
      </c>
      <c r="BL183" s="23" t="s">
        <v>121</v>
      </c>
      <c r="BM183" s="23" t="s">
        <v>293</v>
      </c>
    </row>
    <row r="184" s="1" customFormat="1">
      <c r="B184" s="45"/>
      <c r="C184" s="73"/>
      <c r="D184" s="225" t="s">
        <v>123</v>
      </c>
      <c r="E184" s="73"/>
      <c r="F184" s="226" t="s">
        <v>294</v>
      </c>
      <c r="G184" s="73"/>
      <c r="H184" s="73"/>
      <c r="I184" s="184"/>
      <c r="J184" s="73"/>
      <c r="K184" s="73"/>
      <c r="L184" s="71"/>
      <c r="M184" s="227"/>
      <c r="N184" s="46"/>
      <c r="O184" s="46"/>
      <c r="P184" s="46"/>
      <c r="Q184" s="46"/>
      <c r="R184" s="46"/>
      <c r="S184" s="46"/>
      <c r="T184" s="94"/>
      <c r="AT184" s="23" t="s">
        <v>123</v>
      </c>
      <c r="AU184" s="23" t="s">
        <v>85</v>
      </c>
    </row>
    <row r="185" s="1" customFormat="1">
      <c r="B185" s="45"/>
      <c r="C185" s="73"/>
      <c r="D185" s="225" t="s">
        <v>130</v>
      </c>
      <c r="E185" s="73"/>
      <c r="F185" s="226" t="s">
        <v>295</v>
      </c>
      <c r="G185" s="73"/>
      <c r="H185" s="73"/>
      <c r="I185" s="184"/>
      <c r="J185" s="73"/>
      <c r="K185" s="73"/>
      <c r="L185" s="71"/>
      <c r="M185" s="227"/>
      <c r="N185" s="46"/>
      <c r="O185" s="46"/>
      <c r="P185" s="46"/>
      <c r="Q185" s="46"/>
      <c r="R185" s="46"/>
      <c r="S185" s="46"/>
      <c r="T185" s="94"/>
      <c r="AT185" s="23" t="s">
        <v>130</v>
      </c>
      <c r="AU185" s="23" t="s">
        <v>85</v>
      </c>
    </row>
    <row r="186" s="11" customFormat="1">
      <c r="B186" s="228"/>
      <c r="C186" s="229"/>
      <c r="D186" s="225" t="s">
        <v>132</v>
      </c>
      <c r="E186" s="230" t="s">
        <v>21</v>
      </c>
      <c r="F186" s="231" t="s">
        <v>296</v>
      </c>
      <c r="G186" s="229"/>
      <c r="H186" s="232">
        <v>10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132</v>
      </c>
      <c r="AU186" s="238" t="s">
        <v>85</v>
      </c>
      <c r="AV186" s="11" t="s">
        <v>85</v>
      </c>
      <c r="AW186" s="11" t="s">
        <v>37</v>
      </c>
      <c r="AX186" s="11" t="s">
        <v>78</v>
      </c>
      <c r="AY186" s="238" t="s">
        <v>114</v>
      </c>
    </row>
    <row r="187" s="1" customFormat="1" ht="16.5" customHeight="1">
      <c r="B187" s="45"/>
      <c r="C187" s="213" t="s">
        <v>297</v>
      </c>
      <c r="D187" s="213" t="s">
        <v>116</v>
      </c>
      <c r="E187" s="214" t="s">
        <v>298</v>
      </c>
      <c r="F187" s="215" t="s">
        <v>299</v>
      </c>
      <c r="G187" s="216" t="s">
        <v>187</v>
      </c>
      <c r="H187" s="217">
        <v>34</v>
      </c>
      <c r="I187" s="218"/>
      <c r="J187" s="219">
        <f>ROUND(I187*H187,2)</f>
        <v>0</v>
      </c>
      <c r="K187" s="215" t="s">
        <v>120</v>
      </c>
      <c r="L187" s="71"/>
      <c r="M187" s="220" t="s">
        <v>21</v>
      </c>
      <c r="N187" s="221" t="s">
        <v>44</v>
      </c>
      <c r="O187" s="46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AR187" s="23" t="s">
        <v>121</v>
      </c>
      <c r="AT187" s="23" t="s">
        <v>116</v>
      </c>
      <c r="AU187" s="23" t="s">
        <v>85</v>
      </c>
      <c r="AY187" s="23" t="s">
        <v>114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23" t="s">
        <v>78</v>
      </c>
      <c r="BK187" s="224">
        <f>ROUND(I187*H187,2)</f>
        <v>0</v>
      </c>
      <c r="BL187" s="23" t="s">
        <v>121</v>
      </c>
      <c r="BM187" s="23" t="s">
        <v>300</v>
      </c>
    </row>
    <row r="188" s="1" customFormat="1">
      <c r="B188" s="45"/>
      <c r="C188" s="73"/>
      <c r="D188" s="225" t="s">
        <v>123</v>
      </c>
      <c r="E188" s="73"/>
      <c r="F188" s="226" t="s">
        <v>301</v>
      </c>
      <c r="G188" s="73"/>
      <c r="H188" s="73"/>
      <c r="I188" s="184"/>
      <c r="J188" s="73"/>
      <c r="K188" s="73"/>
      <c r="L188" s="71"/>
      <c r="M188" s="227"/>
      <c r="N188" s="46"/>
      <c r="O188" s="46"/>
      <c r="P188" s="46"/>
      <c r="Q188" s="46"/>
      <c r="R188" s="46"/>
      <c r="S188" s="46"/>
      <c r="T188" s="94"/>
      <c r="AT188" s="23" t="s">
        <v>123</v>
      </c>
      <c r="AU188" s="23" t="s">
        <v>85</v>
      </c>
    </row>
    <row r="189" s="11" customFormat="1">
      <c r="B189" s="228"/>
      <c r="C189" s="229"/>
      <c r="D189" s="225" t="s">
        <v>132</v>
      </c>
      <c r="E189" s="230" t="s">
        <v>21</v>
      </c>
      <c r="F189" s="231" t="s">
        <v>302</v>
      </c>
      <c r="G189" s="229"/>
      <c r="H189" s="232">
        <v>34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AT189" s="238" t="s">
        <v>132</v>
      </c>
      <c r="AU189" s="238" t="s">
        <v>85</v>
      </c>
      <c r="AV189" s="11" t="s">
        <v>85</v>
      </c>
      <c r="AW189" s="11" t="s">
        <v>37</v>
      </c>
      <c r="AX189" s="11" t="s">
        <v>78</v>
      </c>
      <c r="AY189" s="238" t="s">
        <v>114</v>
      </c>
    </row>
    <row r="190" s="1" customFormat="1" ht="16.5" customHeight="1">
      <c r="B190" s="45"/>
      <c r="C190" s="213" t="s">
        <v>303</v>
      </c>
      <c r="D190" s="213" t="s">
        <v>116</v>
      </c>
      <c r="E190" s="214" t="s">
        <v>304</v>
      </c>
      <c r="F190" s="215" t="s">
        <v>305</v>
      </c>
      <c r="G190" s="216" t="s">
        <v>187</v>
      </c>
      <c r="H190" s="217">
        <v>34</v>
      </c>
      <c r="I190" s="218"/>
      <c r="J190" s="219">
        <f>ROUND(I190*H190,2)</f>
        <v>0</v>
      </c>
      <c r="K190" s="215" t="s">
        <v>120</v>
      </c>
      <c r="L190" s="71"/>
      <c r="M190" s="220" t="s">
        <v>21</v>
      </c>
      <c r="N190" s="221" t="s">
        <v>44</v>
      </c>
      <c r="O190" s="46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AR190" s="23" t="s">
        <v>121</v>
      </c>
      <c r="AT190" s="23" t="s">
        <v>116</v>
      </c>
      <c r="AU190" s="23" t="s">
        <v>85</v>
      </c>
      <c r="AY190" s="23" t="s">
        <v>114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23" t="s">
        <v>78</v>
      </c>
      <c r="BK190" s="224">
        <f>ROUND(I190*H190,2)</f>
        <v>0</v>
      </c>
      <c r="BL190" s="23" t="s">
        <v>121</v>
      </c>
      <c r="BM190" s="23" t="s">
        <v>306</v>
      </c>
    </row>
    <row r="191" s="1" customFormat="1">
      <c r="B191" s="45"/>
      <c r="C191" s="73"/>
      <c r="D191" s="225" t="s">
        <v>123</v>
      </c>
      <c r="E191" s="73"/>
      <c r="F191" s="226" t="s">
        <v>307</v>
      </c>
      <c r="G191" s="73"/>
      <c r="H191" s="73"/>
      <c r="I191" s="184"/>
      <c r="J191" s="73"/>
      <c r="K191" s="73"/>
      <c r="L191" s="71"/>
      <c r="M191" s="227"/>
      <c r="N191" s="46"/>
      <c r="O191" s="46"/>
      <c r="P191" s="46"/>
      <c r="Q191" s="46"/>
      <c r="R191" s="46"/>
      <c r="S191" s="46"/>
      <c r="T191" s="94"/>
      <c r="AT191" s="23" t="s">
        <v>123</v>
      </c>
      <c r="AU191" s="23" t="s">
        <v>85</v>
      </c>
    </row>
    <row r="192" s="11" customFormat="1">
      <c r="B192" s="228"/>
      <c r="C192" s="229"/>
      <c r="D192" s="225" t="s">
        <v>132</v>
      </c>
      <c r="E192" s="230" t="s">
        <v>21</v>
      </c>
      <c r="F192" s="231" t="s">
        <v>302</v>
      </c>
      <c r="G192" s="229"/>
      <c r="H192" s="232">
        <v>34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132</v>
      </c>
      <c r="AU192" s="238" t="s">
        <v>85</v>
      </c>
      <c r="AV192" s="11" t="s">
        <v>85</v>
      </c>
      <c r="AW192" s="11" t="s">
        <v>37</v>
      </c>
      <c r="AX192" s="11" t="s">
        <v>78</v>
      </c>
      <c r="AY192" s="238" t="s">
        <v>114</v>
      </c>
    </row>
    <row r="193" s="1" customFormat="1" ht="16.5" customHeight="1">
      <c r="B193" s="45"/>
      <c r="C193" s="213" t="s">
        <v>308</v>
      </c>
      <c r="D193" s="213" t="s">
        <v>116</v>
      </c>
      <c r="E193" s="214" t="s">
        <v>309</v>
      </c>
      <c r="F193" s="215" t="s">
        <v>310</v>
      </c>
      <c r="G193" s="216" t="s">
        <v>176</v>
      </c>
      <c r="H193" s="217">
        <v>6180</v>
      </c>
      <c r="I193" s="218"/>
      <c r="J193" s="219">
        <f>ROUND(I193*H193,2)</f>
        <v>0</v>
      </c>
      <c r="K193" s="215" t="s">
        <v>120</v>
      </c>
      <c r="L193" s="71"/>
      <c r="M193" s="220" t="s">
        <v>21</v>
      </c>
      <c r="N193" s="221" t="s">
        <v>44</v>
      </c>
      <c r="O193" s="46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AR193" s="23" t="s">
        <v>121</v>
      </c>
      <c r="AT193" s="23" t="s">
        <v>116</v>
      </c>
      <c r="AU193" s="23" t="s">
        <v>85</v>
      </c>
      <c r="AY193" s="23" t="s">
        <v>114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23" t="s">
        <v>78</v>
      </c>
      <c r="BK193" s="224">
        <f>ROUND(I193*H193,2)</f>
        <v>0</v>
      </c>
      <c r="BL193" s="23" t="s">
        <v>121</v>
      </c>
      <c r="BM193" s="23" t="s">
        <v>311</v>
      </c>
    </row>
    <row r="194" s="1" customFormat="1">
      <c r="B194" s="45"/>
      <c r="C194" s="73"/>
      <c r="D194" s="225" t="s">
        <v>123</v>
      </c>
      <c r="E194" s="73"/>
      <c r="F194" s="226" t="s">
        <v>312</v>
      </c>
      <c r="G194" s="73"/>
      <c r="H194" s="73"/>
      <c r="I194" s="184"/>
      <c r="J194" s="73"/>
      <c r="K194" s="73"/>
      <c r="L194" s="71"/>
      <c r="M194" s="227"/>
      <c r="N194" s="46"/>
      <c r="O194" s="46"/>
      <c r="P194" s="46"/>
      <c r="Q194" s="46"/>
      <c r="R194" s="46"/>
      <c r="S194" s="46"/>
      <c r="T194" s="94"/>
      <c r="AT194" s="23" t="s">
        <v>123</v>
      </c>
      <c r="AU194" s="23" t="s">
        <v>85</v>
      </c>
    </row>
    <row r="195" s="1" customFormat="1" ht="16.5" customHeight="1">
      <c r="B195" s="45"/>
      <c r="C195" s="213" t="s">
        <v>313</v>
      </c>
      <c r="D195" s="213" t="s">
        <v>116</v>
      </c>
      <c r="E195" s="214" t="s">
        <v>314</v>
      </c>
      <c r="F195" s="215" t="s">
        <v>315</v>
      </c>
      <c r="G195" s="216" t="s">
        <v>127</v>
      </c>
      <c r="H195" s="217">
        <v>0.5</v>
      </c>
      <c r="I195" s="218"/>
      <c r="J195" s="219">
        <f>ROUND(I195*H195,2)</f>
        <v>0</v>
      </c>
      <c r="K195" s="215" t="s">
        <v>120</v>
      </c>
      <c r="L195" s="71"/>
      <c r="M195" s="220" t="s">
        <v>21</v>
      </c>
      <c r="N195" s="221" t="s">
        <v>44</v>
      </c>
      <c r="O195" s="46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AR195" s="23" t="s">
        <v>121</v>
      </c>
      <c r="AT195" s="23" t="s">
        <v>116</v>
      </c>
      <c r="AU195" s="23" t="s">
        <v>85</v>
      </c>
      <c r="AY195" s="23" t="s">
        <v>114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23" t="s">
        <v>78</v>
      </c>
      <c r="BK195" s="224">
        <f>ROUND(I195*H195,2)</f>
        <v>0</v>
      </c>
      <c r="BL195" s="23" t="s">
        <v>121</v>
      </c>
      <c r="BM195" s="23" t="s">
        <v>316</v>
      </c>
    </row>
    <row r="196" s="1" customFormat="1">
      <c r="B196" s="45"/>
      <c r="C196" s="73"/>
      <c r="D196" s="225" t="s">
        <v>123</v>
      </c>
      <c r="E196" s="73"/>
      <c r="F196" s="226" t="s">
        <v>317</v>
      </c>
      <c r="G196" s="73"/>
      <c r="H196" s="73"/>
      <c r="I196" s="184"/>
      <c r="J196" s="73"/>
      <c r="K196" s="73"/>
      <c r="L196" s="71"/>
      <c r="M196" s="227"/>
      <c r="N196" s="46"/>
      <c r="O196" s="46"/>
      <c r="P196" s="46"/>
      <c r="Q196" s="46"/>
      <c r="R196" s="46"/>
      <c r="S196" s="46"/>
      <c r="T196" s="94"/>
      <c r="AT196" s="23" t="s">
        <v>123</v>
      </c>
      <c r="AU196" s="23" t="s">
        <v>85</v>
      </c>
    </row>
    <row r="197" s="1" customFormat="1">
      <c r="B197" s="45"/>
      <c r="C197" s="73"/>
      <c r="D197" s="225" t="s">
        <v>130</v>
      </c>
      <c r="E197" s="73"/>
      <c r="F197" s="226" t="s">
        <v>318</v>
      </c>
      <c r="G197" s="73"/>
      <c r="H197" s="73"/>
      <c r="I197" s="184"/>
      <c r="J197" s="73"/>
      <c r="K197" s="73"/>
      <c r="L197" s="71"/>
      <c r="M197" s="227"/>
      <c r="N197" s="46"/>
      <c r="O197" s="46"/>
      <c r="P197" s="46"/>
      <c r="Q197" s="46"/>
      <c r="R197" s="46"/>
      <c r="S197" s="46"/>
      <c r="T197" s="94"/>
      <c r="AT197" s="23" t="s">
        <v>130</v>
      </c>
      <c r="AU197" s="23" t="s">
        <v>85</v>
      </c>
    </row>
    <row r="198" s="11" customFormat="1">
      <c r="B198" s="228"/>
      <c r="C198" s="229"/>
      <c r="D198" s="225" t="s">
        <v>132</v>
      </c>
      <c r="E198" s="230" t="s">
        <v>21</v>
      </c>
      <c r="F198" s="231" t="s">
        <v>319</v>
      </c>
      <c r="G198" s="229"/>
      <c r="H198" s="232">
        <v>0.5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AT198" s="238" t="s">
        <v>132</v>
      </c>
      <c r="AU198" s="238" t="s">
        <v>85</v>
      </c>
      <c r="AV198" s="11" t="s">
        <v>85</v>
      </c>
      <c r="AW198" s="11" t="s">
        <v>37</v>
      </c>
      <c r="AX198" s="11" t="s">
        <v>78</v>
      </c>
      <c r="AY198" s="238" t="s">
        <v>114</v>
      </c>
    </row>
    <row r="199" s="10" customFormat="1" ht="37.44" customHeight="1">
      <c r="B199" s="197"/>
      <c r="C199" s="198"/>
      <c r="D199" s="199" t="s">
        <v>72</v>
      </c>
      <c r="E199" s="200" t="s">
        <v>320</v>
      </c>
      <c r="F199" s="200" t="s">
        <v>321</v>
      </c>
      <c r="G199" s="198"/>
      <c r="H199" s="198"/>
      <c r="I199" s="201"/>
      <c r="J199" s="202">
        <f>BK199</f>
        <v>0</v>
      </c>
      <c r="K199" s="198"/>
      <c r="L199" s="203"/>
      <c r="M199" s="204"/>
      <c r="N199" s="205"/>
      <c r="O199" s="205"/>
      <c r="P199" s="206">
        <f>SUM(P200:P220)</f>
        <v>0</v>
      </c>
      <c r="Q199" s="205"/>
      <c r="R199" s="206">
        <f>SUM(R200:R220)</f>
        <v>0</v>
      </c>
      <c r="S199" s="205"/>
      <c r="T199" s="207">
        <f>SUM(T200:T220)</f>
        <v>0</v>
      </c>
      <c r="AR199" s="208" t="s">
        <v>121</v>
      </c>
      <c r="AT199" s="209" t="s">
        <v>72</v>
      </c>
      <c r="AU199" s="209" t="s">
        <v>73</v>
      </c>
      <c r="AY199" s="208" t="s">
        <v>114</v>
      </c>
      <c r="BK199" s="210">
        <f>SUM(BK200:BK220)</f>
        <v>0</v>
      </c>
    </row>
    <row r="200" s="1" customFormat="1" ht="16.5" customHeight="1">
      <c r="B200" s="45"/>
      <c r="C200" s="213" t="s">
        <v>322</v>
      </c>
      <c r="D200" s="213" t="s">
        <v>116</v>
      </c>
      <c r="E200" s="214" t="s">
        <v>323</v>
      </c>
      <c r="F200" s="215" t="s">
        <v>324</v>
      </c>
      <c r="G200" s="216" t="s">
        <v>325</v>
      </c>
      <c r="H200" s="217">
        <v>2093.1860000000001</v>
      </c>
      <c r="I200" s="218"/>
      <c r="J200" s="219">
        <f>ROUND(I200*H200,2)</f>
        <v>0</v>
      </c>
      <c r="K200" s="215" t="s">
        <v>120</v>
      </c>
      <c r="L200" s="71"/>
      <c r="M200" s="220" t="s">
        <v>21</v>
      </c>
      <c r="N200" s="221" t="s">
        <v>44</v>
      </c>
      <c r="O200" s="46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AR200" s="23" t="s">
        <v>326</v>
      </c>
      <c r="AT200" s="23" t="s">
        <v>116</v>
      </c>
      <c r="AU200" s="23" t="s">
        <v>78</v>
      </c>
      <c r="AY200" s="23" t="s">
        <v>114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23" t="s">
        <v>78</v>
      </c>
      <c r="BK200" s="224">
        <f>ROUND(I200*H200,2)</f>
        <v>0</v>
      </c>
      <c r="BL200" s="23" t="s">
        <v>326</v>
      </c>
      <c r="BM200" s="23" t="s">
        <v>327</v>
      </c>
    </row>
    <row r="201" s="1" customFormat="1">
      <c r="B201" s="45"/>
      <c r="C201" s="73"/>
      <c r="D201" s="225" t="s">
        <v>123</v>
      </c>
      <c r="E201" s="73"/>
      <c r="F201" s="226" t="s">
        <v>328</v>
      </c>
      <c r="G201" s="73"/>
      <c r="H201" s="73"/>
      <c r="I201" s="184"/>
      <c r="J201" s="73"/>
      <c r="K201" s="73"/>
      <c r="L201" s="71"/>
      <c r="M201" s="227"/>
      <c r="N201" s="46"/>
      <c r="O201" s="46"/>
      <c r="P201" s="46"/>
      <c r="Q201" s="46"/>
      <c r="R201" s="46"/>
      <c r="S201" s="46"/>
      <c r="T201" s="94"/>
      <c r="AT201" s="23" t="s">
        <v>123</v>
      </c>
      <c r="AU201" s="23" t="s">
        <v>78</v>
      </c>
    </row>
    <row r="202" s="11" customFormat="1">
      <c r="B202" s="228"/>
      <c r="C202" s="229"/>
      <c r="D202" s="225" t="s">
        <v>132</v>
      </c>
      <c r="E202" s="230" t="s">
        <v>21</v>
      </c>
      <c r="F202" s="231" t="s">
        <v>329</v>
      </c>
      <c r="G202" s="229"/>
      <c r="H202" s="232">
        <v>2093.1860000000001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132</v>
      </c>
      <c r="AU202" s="238" t="s">
        <v>78</v>
      </c>
      <c r="AV202" s="11" t="s">
        <v>85</v>
      </c>
      <c r="AW202" s="11" t="s">
        <v>37</v>
      </c>
      <c r="AX202" s="11" t="s">
        <v>78</v>
      </c>
      <c r="AY202" s="238" t="s">
        <v>114</v>
      </c>
    </row>
    <row r="203" s="1" customFormat="1" ht="16.5" customHeight="1">
      <c r="B203" s="45"/>
      <c r="C203" s="213" t="s">
        <v>330</v>
      </c>
      <c r="D203" s="213" t="s">
        <v>116</v>
      </c>
      <c r="E203" s="214" t="s">
        <v>331</v>
      </c>
      <c r="F203" s="215" t="s">
        <v>332</v>
      </c>
      <c r="G203" s="216" t="s">
        <v>325</v>
      </c>
      <c r="H203" s="217">
        <v>883.35799999999995</v>
      </c>
      <c r="I203" s="218"/>
      <c r="J203" s="219">
        <f>ROUND(I203*H203,2)</f>
        <v>0</v>
      </c>
      <c r="K203" s="215" t="s">
        <v>120</v>
      </c>
      <c r="L203" s="71"/>
      <c r="M203" s="220" t="s">
        <v>21</v>
      </c>
      <c r="N203" s="221" t="s">
        <v>44</v>
      </c>
      <c r="O203" s="46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AR203" s="23" t="s">
        <v>326</v>
      </c>
      <c r="AT203" s="23" t="s">
        <v>116</v>
      </c>
      <c r="AU203" s="23" t="s">
        <v>78</v>
      </c>
      <c r="AY203" s="23" t="s">
        <v>114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23" t="s">
        <v>78</v>
      </c>
      <c r="BK203" s="224">
        <f>ROUND(I203*H203,2)</f>
        <v>0</v>
      </c>
      <c r="BL203" s="23" t="s">
        <v>326</v>
      </c>
      <c r="BM203" s="23" t="s">
        <v>333</v>
      </c>
    </row>
    <row r="204" s="1" customFormat="1">
      <c r="B204" s="45"/>
      <c r="C204" s="73"/>
      <c r="D204" s="225" t="s">
        <v>123</v>
      </c>
      <c r="E204" s="73"/>
      <c r="F204" s="226" t="s">
        <v>328</v>
      </c>
      <c r="G204" s="73"/>
      <c r="H204" s="73"/>
      <c r="I204" s="184"/>
      <c r="J204" s="73"/>
      <c r="K204" s="73"/>
      <c r="L204" s="71"/>
      <c r="M204" s="227"/>
      <c r="N204" s="46"/>
      <c r="O204" s="46"/>
      <c r="P204" s="46"/>
      <c r="Q204" s="46"/>
      <c r="R204" s="46"/>
      <c r="S204" s="46"/>
      <c r="T204" s="94"/>
      <c r="AT204" s="23" t="s">
        <v>123</v>
      </c>
      <c r="AU204" s="23" t="s">
        <v>78</v>
      </c>
    </row>
    <row r="205" s="11" customFormat="1">
      <c r="B205" s="228"/>
      <c r="C205" s="229"/>
      <c r="D205" s="225" t="s">
        <v>132</v>
      </c>
      <c r="E205" s="230" t="s">
        <v>21</v>
      </c>
      <c r="F205" s="231" t="s">
        <v>334</v>
      </c>
      <c r="G205" s="229"/>
      <c r="H205" s="232">
        <v>121.008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132</v>
      </c>
      <c r="AU205" s="238" t="s">
        <v>78</v>
      </c>
      <c r="AV205" s="11" t="s">
        <v>85</v>
      </c>
      <c r="AW205" s="11" t="s">
        <v>37</v>
      </c>
      <c r="AX205" s="11" t="s">
        <v>73</v>
      </c>
      <c r="AY205" s="238" t="s">
        <v>114</v>
      </c>
    </row>
    <row r="206" s="11" customFormat="1">
      <c r="B206" s="228"/>
      <c r="C206" s="229"/>
      <c r="D206" s="225" t="s">
        <v>132</v>
      </c>
      <c r="E206" s="230" t="s">
        <v>21</v>
      </c>
      <c r="F206" s="231" t="s">
        <v>335</v>
      </c>
      <c r="G206" s="229"/>
      <c r="H206" s="232">
        <v>762.35000000000002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AT206" s="238" t="s">
        <v>132</v>
      </c>
      <c r="AU206" s="238" t="s">
        <v>78</v>
      </c>
      <c r="AV206" s="11" t="s">
        <v>85</v>
      </c>
      <c r="AW206" s="11" t="s">
        <v>37</v>
      </c>
      <c r="AX206" s="11" t="s">
        <v>73</v>
      </c>
      <c r="AY206" s="238" t="s">
        <v>114</v>
      </c>
    </row>
    <row r="207" s="12" customFormat="1">
      <c r="B207" s="239"/>
      <c r="C207" s="240"/>
      <c r="D207" s="225" t="s">
        <v>132</v>
      </c>
      <c r="E207" s="241" t="s">
        <v>21</v>
      </c>
      <c r="F207" s="242" t="s">
        <v>141</v>
      </c>
      <c r="G207" s="240"/>
      <c r="H207" s="243">
        <v>883.35799999999995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AT207" s="249" t="s">
        <v>132</v>
      </c>
      <c r="AU207" s="249" t="s">
        <v>78</v>
      </c>
      <c r="AV207" s="12" t="s">
        <v>121</v>
      </c>
      <c r="AW207" s="12" t="s">
        <v>37</v>
      </c>
      <c r="AX207" s="12" t="s">
        <v>78</v>
      </c>
      <c r="AY207" s="249" t="s">
        <v>114</v>
      </c>
    </row>
    <row r="208" s="1" customFormat="1" ht="16.5" customHeight="1">
      <c r="B208" s="45"/>
      <c r="C208" s="213" t="s">
        <v>336</v>
      </c>
      <c r="D208" s="213" t="s">
        <v>116</v>
      </c>
      <c r="E208" s="214" t="s">
        <v>337</v>
      </c>
      <c r="F208" s="215" t="s">
        <v>338</v>
      </c>
      <c r="G208" s="216" t="s">
        <v>339</v>
      </c>
      <c r="H208" s="217">
        <v>1</v>
      </c>
      <c r="I208" s="218"/>
      <c r="J208" s="219">
        <f>ROUND(I208*H208,2)</f>
        <v>0</v>
      </c>
      <c r="K208" s="215" t="s">
        <v>120</v>
      </c>
      <c r="L208" s="71"/>
      <c r="M208" s="220" t="s">
        <v>21</v>
      </c>
      <c r="N208" s="221" t="s">
        <v>44</v>
      </c>
      <c r="O208" s="46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AR208" s="23" t="s">
        <v>326</v>
      </c>
      <c r="AT208" s="23" t="s">
        <v>116</v>
      </c>
      <c r="AU208" s="23" t="s">
        <v>78</v>
      </c>
      <c r="AY208" s="23" t="s">
        <v>114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23" t="s">
        <v>78</v>
      </c>
      <c r="BK208" s="224">
        <f>ROUND(I208*H208,2)</f>
        <v>0</v>
      </c>
      <c r="BL208" s="23" t="s">
        <v>326</v>
      </c>
      <c r="BM208" s="23" t="s">
        <v>340</v>
      </c>
    </row>
    <row r="209" s="1" customFormat="1">
      <c r="B209" s="45"/>
      <c r="C209" s="73"/>
      <c r="D209" s="225" t="s">
        <v>123</v>
      </c>
      <c r="E209" s="73"/>
      <c r="F209" s="226" t="s">
        <v>341</v>
      </c>
      <c r="G209" s="73"/>
      <c r="H209" s="73"/>
      <c r="I209" s="184"/>
      <c r="J209" s="73"/>
      <c r="K209" s="73"/>
      <c r="L209" s="71"/>
      <c r="M209" s="227"/>
      <c r="N209" s="46"/>
      <c r="O209" s="46"/>
      <c r="P209" s="46"/>
      <c r="Q209" s="46"/>
      <c r="R209" s="46"/>
      <c r="S209" s="46"/>
      <c r="T209" s="94"/>
      <c r="AT209" s="23" t="s">
        <v>123</v>
      </c>
      <c r="AU209" s="23" t="s">
        <v>78</v>
      </c>
    </row>
    <row r="210" s="1" customFormat="1">
      <c r="B210" s="45"/>
      <c r="C210" s="73"/>
      <c r="D210" s="225" t="s">
        <v>130</v>
      </c>
      <c r="E210" s="73"/>
      <c r="F210" s="226" t="s">
        <v>342</v>
      </c>
      <c r="G210" s="73"/>
      <c r="H210" s="73"/>
      <c r="I210" s="184"/>
      <c r="J210" s="73"/>
      <c r="K210" s="73"/>
      <c r="L210" s="71"/>
      <c r="M210" s="227"/>
      <c r="N210" s="46"/>
      <c r="O210" s="46"/>
      <c r="P210" s="46"/>
      <c r="Q210" s="46"/>
      <c r="R210" s="46"/>
      <c r="S210" s="46"/>
      <c r="T210" s="94"/>
      <c r="AT210" s="23" t="s">
        <v>130</v>
      </c>
      <c r="AU210" s="23" t="s">
        <v>78</v>
      </c>
    </row>
    <row r="211" s="1" customFormat="1" ht="16.5" customHeight="1">
      <c r="B211" s="45"/>
      <c r="C211" s="213" t="s">
        <v>343</v>
      </c>
      <c r="D211" s="213" t="s">
        <v>116</v>
      </c>
      <c r="E211" s="214" t="s">
        <v>344</v>
      </c>
      <c r="F211" s="215" t="s">
        <v>345</v>
      </c>
      <c r="G211" s="216" t="s">
        <v>339</v>
      </c>
      <c r="H211" s="217">
        <v>1</v>
      </c>
      <c r="I211" s="218"/>
      <c r="J211" s="219">
        <f>ROUND(I211*H211,2)</f>
        <v>0</v>
      </c>
      <c r="K211" s="215" t="s">
        <v>120</v>
      </c>
      <c r="L211" s="71"/>
      <c r="M211" s="220" t="s">
        <v>21</v>
      </c>
      <c r="N211" s="221" t="s">
        <v>44</v>
      </c>
      <c r="O211" s="46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AR211" s="23" t="s">
        <v>326</v>
      </c>
      <c r="AT211" s="23" t="s">
        <v>116</v>
      </c>
      <c r="AU211" s="23" t="s">
        <v>78</v>
      </c>
      <c r="AY211" s="23" t="s">
        <v>114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23" t="s">
        <v>78</v>
      </c>
      <c r="BK211" s="224">
        <f>ROUND(I211*H211,2)</f>
        <v>0</v>
      </c>
      <c r="BL211" s="23" t="s">
        <v>326</v>
      </c>
      <c r="BM211" s="23" t="s">
        <v>346</v>
      </c>
    </row>
    <row r="212" s="1" customFormat="1">
      <c r="B212" s="45"/>
      <c r="C212" s="73"/>
      <c r="D212" s="225" t="s">
        <v>123</v>
      </c>
      <c r="E212" s="73"/>
      <c r="F212" s="226" t="s">
        <v>347</v>
      </c>
      <c r="G212" s="73"/>
      <c r="H212" s="73"/>
      <c r="I212" s="184"/>
      <c r="J212" s="73"/>
      <c r="K212" s="73"/>
      <c r="L212" s="71"/>
      <c r="M212" s="227"/>
      <c r="N212" s="46"/>
      <c r="O212" s="46"/>
      <c r="P212" s="46"/>
      <c r="Q212" s="46"/>
      <c r="R212" s="46"/>
      <c r="S212" s="46"/>
      <c r="T212" s="94"/>
      <c r="AT212" s="23" t="s">
        <v>123</v>
      </c>
      <c r="AU212" s="23" t="s">
        <v>78</v>
      </c>
    </row>
    <row r="213" s="1" customFormat="1" ht="16.5" customHeight="1">
      <c r="B213" s="45"/>
      <c r="C213" s="213" t="s">
        <v>348</v>
      </c>
      <c r="D213" s="213" t="s">
        <v>116</v>
      </c>
      <c r="E213" s="214" t="s">
        <v>349</v>
      </c>
      <c r="F213" s="215" t="s">
        <v>350</v>
      </c>
      <c r="G213" s="216" t="s">
        <v>339</v>
      </c>
      <c r="H213" s="217">
        <v>1</v>
      </c>
      <c r="I213" s="218"/>
      <c r="J213" s="219">
        <f>ROUND(I213*H213,2)</f>
        <v>0</v>
      </c>
      <c r="K213" s="215" t="s">
        <v>120</v>
      </c>
      <c r="L213" s="71"/>
      <c r="M213" s="220" t="s">
        <v>21</v>
      </c>
      <c r="N213" s="221" t="s">
        <v>44</v>
      </c>
      <c r="O213" s="46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AR213" s="23" t="s">
        <v>326</v>
      </c>
      <c r="AT213" s="23" t="s">
        <v>116</v>
      </c>
      <c r="AU213" s="23" t="s">
        <v>78</v>
      </c>
      <c r="AY213" s="23" t="s">
        <v>114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23" t="s">
        <v>78</v>
      </c>
      <c r="BK213" s="224">
        <f>ROUND(I213*H213,2)</f>
        <v>0</v>
      </c>
      <c r="BL213" s="23" t="s">
        <v>326</v>
      </c>
      <c r="BM213" s="23" t="s">
        <v>351</v>
      </c>
    </row>
    <row r="214" s="1" customFormat="1">
      <c r="B214" s="45"/>
      <c r="C214" s="73"/>
      <c r="D214" s="225" t="s">
        <v>123</v>
      </c>
      <c r="E214" s="73"/>
      <c r="F214" s="226" t="s">
        <v>352</v>
      </c>
      <c r="G214" s="73"/>
      <c r="H214" s="73"/>
      <c r="I214" s="184"/>
      <c r="J214" s="73"/>
      <c r="K214" s="73"/>
      <c r="L214" s="71"/>
      <c r="M214" s="227"/>
      <c r="N214" s="46"/>
      <c r="O214" s="46"/>
      <c r="P214" s="46"/>
      <c r="Q214" s="46"/>
      <c r="R214" s="46"/>
      <c r="S214" s="46"/>
      <c r="T214" s="94"/>
      <c r="AT214" s="23" t="s">
        <v>123</v>
      </c>
      <c r="AU214" s="23" t="s">
        <v>78</v>
      </c>
    </row>
    <row r="215" s="1" customFormat="1" ht="16.5" customHeight="1">
      <c r="B215" s="45"/>
      <c r="C215" s="213" t="s">
        <v>353</v>
      </c>
      <c r="D215" s="213" t="s">
        <v>116</v>
      </c>
      <c r="E215" s="214" t="s">
        <v>354</v>
      </c>
      <c r="F215" s="215" t="s">
        <v>355</v>
      </c>
      <c r="G215" s="216" t="s">
        <v>339</v>
      </c>
      <c r="H215" s="217">
        <v>1</v>
      </c>
      <c r="I215" s="218"/>
      <c r="J215" s="219">
        <f>ROUND(I215*H215,2)</f>
        <v>0</v>
      </c>
      <c r="K215" s="215" t="s">
        <v>120</v>
      </c>
      <c r="L215" s="71"/>
      <c r="M215" s="220" t="s">
        <v>21</v>
      </c>
      <c r="N215" s="221" t="s">
        <v>44</v>
      </c>
      <c r="O215" s="46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AR215" s="23" t="s">
        <v>326</v>
      </c>
      <c r="AT215" s="23" t="s">
        <v>116</v>
      </c>
      <c r="AU215" s="23" t="s">
        <v>78</v>
      </c>
      <c r="AY215" s="23" t="s">
        <v>114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23" t="s">
        <v>78</v>
      </c>
      <c r="BK215" s="224">
        <f>ROUND(I215*H215,2)</f>
        <v>0</v>
      </c>
      <c r="BL215" s="23" t="s">
        <v>326</v>
      </c>
      <c r="BM215" s="23" t="s">
        <v>356</v>
      </c>
    </row>
    <row r="216" s="1" customFormat="1">
      <c r="B216" s="45"/>
      <c r="C216" s="73"/>
      <c r="D216" s="225" t="s">
        <v>123</v>
      </c>
      <c r="E216" s="73"/>
      <c r="F216" s="226" t="s">
        <v>352</v>
      </c>
      <c r="G216" s="73"/>
      <c r="H216" s="73"/>
      <c r="I216" s="184"/>
      <c r="J216" s="73"/>
      <c r="K216" s="73"/>
      <c r="L216" s="71"/>
      <c r="M216" s="227"/>
      <c r="N216" s="46"/>
      <c r="O216" s="46"/>
      <c r="P216" s="46"/>
      <c r="Q216" s="46"/>
      <c r="R216" s="46"/>
      <c r="S216" s="46"/>
      <c r="T216" s="94"/>
      <c r="AT216" s="23" t="s">
        <v>123</v>
      </c>
      <c r="AU216" s="23" t="s">
        <v>78</v>
      </c>
    </row>
    <row r="217" s="1" customFormat="1" ht="16.5" customHeight="1">
      <c r="B217" s="45"/>
      <c r="C217" s="213" t="s">
        <v>357</v>
      </c>
      <c r="D217" s="213" t="s">
        <v>116</v>
      </c>
      <c r="E217" s="214" t="s">
        <v>358</v>
      </c>
      <c r="F217" s="215" t="s">
        <v>359</v>
      </c>
      <c r="G217" s="216" t="s">
        <v>119</v>
      </c>
      <c r="H217" s="217">
        <v>2</v>
      </c>
      <c r="I217" s="218"/>
      <c r="J217" s="219">
        <f>ROUND(I217*H217,2)</f>
        <v>0</v>
      </c>
      <c r="K217" s="215" t="s">
        <v>120</v>
      </c>
      <c r="L217" s="71"/>
      <c r="M217" s="220" t="s">
        <v>21</v>
      </c>
      <c r="N217" s="221" t="s">
        <v>44</v>
      </c>
      <c r="O217" s="46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AR217" s="23" t="s">
        <v>326</v>
      </c>
      <c r="AT217" s="23" t="s">
        <v>116</v>
      </c>
      <c r="AU217" s="23" t="s">
        <v>78</v>
      </c>
      <c r="AY217" s="23" t="s">
        <v>114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23" t="s">
        <v>78</v>
      </c>
      <c r="BK217" s="224">
        <f>ROUND(I217*H217,2)</f>
        <v>0</v>
      </c>
      <c r="BL217" s="23" t="s">
        <v>326</v>
      </c>
      <c r="BM217" s="23" t="s">
        <v>360</v>
      </c>
    </row>
    <row r="218" s="1" customFormat="1">
      <c r="B218" s="45"/>
      <c r="C218" s="73"/>
      <c r="D218" s="225" t="s">
        <v>123</v>
      </c>
      <c r="E218" s="73"/>
      <c r="F218" s="226" t="s">
        <v>361</v>
      </c>
      <c r="G218" s="73"/>
      <c r="H218" s="73"/>
      <c r="I218" s="184"/>
      <c r="J218" s="73"/>
      <c r="K218" s="73"/>
      <c r="L218" s="71"/>
      <c r="M218" s="227"/>
      <c r="N218" s="46"/>
      <c r="O218" s="46"/>
      <c r="P218" s="46"/>
      <c r="Q218" s="46"/>
      <c r="R218" s="46"/>
      <c r="S218" s="46"/>
      <c r="T218" s="94"/>
      <c r="AT218" s="23" t="s">
        <v>123</v>
      </c>
      <c r="AU218" s="23" t="s">
        <v>78</v>
      </c>
    </row>
    <row r="219" s="1" customFormat="1" ht="16.5" customHeight="1">
      <c r="B219" s="45"/>
      <c r="C219" s="213" t="s">
        <v>362</v>
      </c>
      <c r="D219" s="213" t="s">
        <v>116</v>
      </c>
      <c r="E219" s="214" t="s">
        <v>363</v>
      </c>
      <c r="F219" s="215" t="s">
        <v>364</v>
      </c>
      <c r="G219" s="216" t="s">
        <v>339</v>
      </c>
      <c r="H219" s="217">
        <v>1</v>
      </c>
      <c r="I219" s="218"/>
      <c r="J219" s="219">
        <f>ROUND(I219*H219,2)</f>
        <v>0</v>
      </c>
      <c r="K219" s="215" t="s">
        <v>120</v>
      </c>
      <c r="L219" s="71"/>
      <c r="M219" s="220" t="s">
        <v>21</v>
      </c>
      <c r="N219" s="221" t="s">
        <v>44</v>
      </c>
      <c r="O219" s="46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AR219" s="23" t="s">
        <v>326</v>
      </c>
      <c r="AT219" s="23" t="s">
        <v>116</v>
      </c>
      <c r="AU219" s="23" t="s">
        <v>78</v>
      </c>
      <c r="AY219" s="23" t="s">
        <v>114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23" t="s">
        <v>78</v>
      </c>
      <c r="BK219" s="224">
        <f>ROUND(I219*H219,2)</f>
        <v>0</v>
      </c>
      <c r="BL219" s="23" t="s">
        <v>326</v>
      </c>
      <c r="BM219" s="23" t="s">
        <v>365</v>
      </c>
    </row>
    <row r="220" s="1" customFormat="1">
      <c r="B220" s="45"/>
      <c r="C220" s="73"/>
      <c r="D220" s="225" t="s">
        <v>123</v>
      </c>
      <c r="E220" s="73"/>
      <c r="F220" s="226" t="s">
        <v>366</v>
      </c>
      <c r="G220" s="73"/>
      <c r="H220" s="73"/>
      <c r="I220" s="184"/>
      <c r="J220" s="73"/>
      <c r="K220" s="73"/>
      <c r="L220" s="71"/>
      <c r="M220" s="261"/>
      <c r="N220" s="262"/>
      <c r="O220" s="262"/>
      <c r="P220" s="262"/>
      <c r="Q220" s="262"/>
      <c r="R220" s="262"/>
      <c r="S220" s="262"/>
      <c r="T220" s="263"/>
      <c r="AT220" s="23" t="s">
        <v>123</v>
      </c>
      <c r="AU220" s="23" t="s">
        <v>78</v>
      </c>
    </row>
    <row r="221" s="1" customFormat="1" ht="6.96" customHeight="1">
      <c r="B221" s="66"/>
      <c r="C221" s="67"/>
      <c r="D221" s="67"/>
      <c r="E221" s="67"/>
      <c r="F221" s="67"/>
      <c r="G221" s="67"/>
      <c r="H221" s="67"/>
      <c r="I221" s="159"/>
      <c r="J221" s="67"/>
      <c r="K221" s="67"/>
      <c r="L221" s="71"/>
    </row>
  </sheetData>
  <sheetProtection sheet="1" autoFilter="0" formatColumns="0" formatRows="0" objects="1" scenarios="1" spinCount="100000" saltValue="10w5SNyNQibhB3yX7m7tCjJEGNbV+xq1Al/g66VQkEncYPKo/++Rg6DsFh4bp/1cCU/8UP/FXSzs6k9pKBdKbQ==" hashValue="5aV/swAtCUcCJqs2xOq5O20KP84AQkmyIxE4/ML5/smfbkeYULG8Xy7dxydNjdf98CkFJ32EjQx0nOuJi2L45g==" algorithmName="SHA-512" password="CC35"/>
  <autoFilter ref="C75:K220"/>
  <mergeCells count="7">
    <mergeCell ref="E7:H7"/>
    <mergeCell ref="E22:H22"/>
    <mergeCell ref="E43:H43"/>
    <mergeCell ref="J47:J48"/>
    <mergeCell ref="E68:H68"/>
    <mergeCell ref="G1:H1"/>
    <mergeCell ref="L2:V2"/>
  </mergeCells>
  <hyperlinks>
    <hyperlink ref="F1:G1" location="C2" display="1) Krycí list soupisu"/>
    <hyperlink ref="G1:H1" location="C50" display="2) Rekapitulace"/>
    <hyperlink ref="J1" location="C7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4" customWidth="1"/>
    <col min="2" max="2" width="1.664063" style="264" customWidth="1"/>
    <col min="3" max="4" width="5" style="264" customWidth="1"/>
    <col min="5" max="5" width="11.67" style="264" customWidth="1"/>
    <col min="6" max="6" width="9.17" style="264" customWidth="1"/>
    <col min="7" max="7" width="5" style="264" customWidth="1"/>
    <col min="8" max="8" width="77.83" style="264" customWidth="1"/>
    <col min="9" max="10" width="20" style="264" customWidth="1"/>
    <col min="11" max="11" width="1.664063" style="264" customWidth="1"/>
  </cols>
  <sheetData>
    <row r="1" ht="37.5" customHeight="1"/>
    <row r="2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4" customFormat="1" ht="45" customHeight="1">
      <c r="B3" s="268"/>
      <c r="C3" s="269" t="s">
        <v>367</v>
      </c>
      <c r="D3" s="269"/>
      <c r="E3" s="269"/>
      <c r="F3" s="269"/>
      <c r="G3" s="269"/>
      <c r="H3" s="269"/>
      <c r="I3" s="269"/>
      <c r="J3" s="269"/>
      <c r="K3" s="270"/>
    </row>
    <row r="4" ht="25.5" customHeight="1">
      <c r="B4" s="271"/>
      <c r="C4" s="272" t="s">
        <v>368</v>
      </c>
      <c r="D4" s="272"/>
      <c r="E4" s="272"/>
      <c r="F4" s="272"/>
      <c r="G4" s="272"/>
      <c r="H4" s="272"/>
      <c r="I4" s="272"/>
      <c r="J4" s="272"/>
      <c r="K4" s="273"/>
    </row>
    <row r="5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ht="15" customHeight="1">
      <c r="B6" s="271"/>
      <c r="C6" s="275" t="s">
        <v>369</v>
      </c>
      <c r="D6" s="275"/>
      <c r="E6" s="275"/>
      <c r="F6" s="275"/>
      <c r="G6" s="275"/>
      <c r="H6" s="275"/>
      <c r="I6" s="275"/>
      <c r="J6" s="275"/>
      <c r="K6" s="273"/>
    </row>
    <row r="7" ht="15" customHeight="1">
      <c r="B7" s="276"/>
      <c r="C7" s="275" t="s">
        <v>370</v>
      </c>
      <c r="D7" s="275"/>
      <c r="E7" s="275"/>
      <c r="F7" s="275"/>
      <c r="G7" s="275"/>
      <c r="H7" s="275"/>
      <c r="I7" s="275"/>
      <c r="J7" s="275"/>
      <c r="K7" s="273"/>
    </row>
    <row r="8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ht="15" customHeight="1">
      <c r="B9" s="276"/>
      <c r="C9" s="275" t="s">
        <v>371</v>
      </c>
      <c r="D9" s="275"/>
      <c r="E9" s="275"/>
      <c r="F9" s="275"/>
      <c r="G9" s="275"/>
      <c r="H9" s="275"/>
      <c r="I9" s="275"/>
      <c r="J9" s="275"/>
      <c r="K9" s="273"/>
    </row>
    <row r="10" ht="15" customHeight="1">
      <c r="B10" s="276"/>
      <c r="C10" s="275"/>
      <c r="D10" s="275" t="s">
        <v>372</v>
      </c>
      <c r="E10" s="275"/>
      <c r="F10" s="275"/>
      <c r="G10" s="275"/>
      <c r="H10" s="275"/>
      <c r="I10" s="275"/>
      <c r="J10" s="275"/>
      <c r="K10" s="273"/>
    </row>
    <row r="11" ht="15" customHeight="1">
      <c r="B11" s="276"/>
      <c r="C11" s="277"/>
      <c r="D11" s="275" t="s">
        <v>373</v>
      </c>
      <c r="E11" s="275"/>
      <c r="F11" s="275"/>
      <c r="G11" s="275"/>
      <c r="H11" s="275"/>
      <c r="I11" s="275"/>
      <c r="J11" s="275"/>
      <c r="K11" s="273"/>
    </row>
    <row r="12" ht="12.75" customHeight="1">
      <c r="B12" s="276"/>
      <c r="C12" s="277"/>
      <c r="D12" s="277"/>
      <c r="E12" s="277"/>
      <c r="F12" s="277"/>
      <c r="G12" s="277"/>
      <c r="H12" s="277"/>
      <c r="I12" s="277"/>
      <c r="J12" s="277"/>
      <c r="K12" s="273"/>
    </row>
    <row r="13" ht="15" customHeight="1">
      <c r="B13" s="276"/>
      <c r="C13" s="277"/>
      <c r="D13" s="275" t="s">
        <v>374</v>
      </c>
      <c r="E13" s="275"/>
      <c r="F13" s="275"/>
      <c r="G13" s="275"/>
      <c r="H13" s="275"/>
      <c r="I13" s="275"/>
      <c r="J13" s="275"/>
      <c r="K13" s="273"/>
    </row>
    <row r="14" ht="15" customHeight="1">
      <c r="B14" s="276"/>
      <c r="C14" s="277"/>
      <c r="D14" s="275" t="s">
        <v>375</v>
      </c>
      <c r="E14" s="275"/>
      <c r="F14" s="275"/>
      <c r="G14" s="275"/>
      <c r="H14" s="275"/>
      <c r="I14" s="275"/>
      <c r="J14" s="275"/>
      <c r="K14" s="273"/>
    </row>
    <row r="15" ht="15" customHeight="1">
      <c r="B15" s="276"/>
      <c r="C15" s="277"/>
      <c r="D15" s="275" t="s">
        <v>376</v>
      </c>
      <c r="E15" s="275"/>
      <c r="F15" s="275"/>
      <c r="G15" s="275"/>
      <c r="H15" s="275"/>
      <c r="I15" s="275"/>
      <c r="J15" s="275"/>
      <c r="K15" s="273"/>
    </row>
    <row r="16" ht="15" customHeight="1">
      <c r="B16" s="276"/>
      <c r="C16" s="277"/>
      <c r="D16" s="277"/>
      <c r="E16" s="278" t="s">
        <v>77</v>
      </c>
      <c r="F16" s="275" t="s">
        <v>377</v>
      </c>
      <c r="G16" s="275"/>
      <c r="H16" s="275"/>
      <c r="I16" s="275"/>
      <c r="J16" s="275"/>
      <c r="K16" s="273"/>
    </row>
    <row r="17" ht="15" customHeight="1">
      <c r="B17" s="276"/>
      <c r="C17" s="277"/>
      <c r="D17" s="277"/>
      <c r="E17" s="278" t="s">
        <v>378</v>
      </c>
      <c r="F17" s="275" t="s">
        <v>379</v>
      </c>
      <c r="G17" s="275"/>
      <c r="H17" s="275"/>
      <c r="I17" s="275"/>
      <c r="J17" s="275"/>
      <c r="K17" s="273"/>
    </row>
    <row r="18" ht="15" customHeight="1">
      <c r="B18" s="276"/>
      <c r="C18" s="277"/>
      <c r="D18" s="277"/>
      <c r="E18" s="278" t="s">
        <v>380</v>
      </c>
      <c r="F18" s="275" t="s">
        <v>381</v>
      </c>
      <c r="G18" s="275"/>
      <c r="H18" s="275"/>
      <c r="I18" s="275"/>
      <c r="J18" s="275"/>
      <c r="K18" s="273"/>
    </row>
    <row r="19" ht="15" customHeight="1">
      <c r="B19" s="276"/>
      <c r="C19" s="277"/>
      <c r="D19" s="277"/>
      <c r="E19" s="278" t="s">
        <v>382</v>
      </c>
      <c r="F19" s="275" t="s">
        <v>383</v>
      </c>
      <c r="G19" s="275"/>
      <c r="H19" s="275"/>
      <c r="I19" s="275"/>
      <c r="J19" s="275"/>
      <c r="K19" s="273"/>
    </row>
    <row r="20" ht="15" customHeight="1">
      <c r="B20" s="276"/>
      <c r="C20" s="277"/>
      <c r="D20" s="277"/>
      <c r="E20" s="278" t="s">
        <v>320</v>
      </c>
      <c r="F20" s="275" t="s">
        <v>321</v>
      </c>
      <c r="G20" s="275"/>
      <c r="H20" s="275"/>
      <c r="I20" s="275"/>
      <c r="J20" s="275"/>
      <c r="K20" s="273"/>
    </row>
    <row r="21" ht="15" customHeight="1">
      <c r="B21" s="276"/>
      <c r="C21" s="277"/>
      <c r="D21" s="277"/>
      <c r="E21" s="278" t="s">
        <v>384</v>
      </c>
      <c r="F21" s="275" t="s">
        <v>385</v>
      </c>
      <c r="G21" s="275"/>
      <c r="H21" s="275"/>
      <c r="I21" s="275"/>
      <c r="J21" s="275"/>
      <c r="K21" s="273"/>
    </row>
    <row r="22" ht="12.75" customHeight="1">
      <c r="B22" s="276"/>
      <c r="C22" s="277"/>
      <c r="D22" s="277"/>
      <c r="E22" s="277"/>
      <c r="F22" s="277"/>
      <c r="G22" s="277"/>
      <c r="H22" s="277"/>
      <c r="I22" s="277"/>
      <c r="J22" s="277"/>
      <c r="K22" s="273"/>
    </row>
    <row r="23" ht="15" customHeight="1">
      <c r="B23" s="276"/>
      <c r="C23" s="275" t="s">
        <v>386</v>
      </c>
      <c r="D23" s="275"/>
      <c r="E23" s="275"/>
      <c r="F23" s="275"/>
      <c r="G23" s="275"/>
      <c r="H23" s="275"/>
      <c r="I23" s="275"/>
      <c r="J23" s="275"/>
      <c r="K23" s="273"/>
    </row>
    <row r="24" ht="15" customHeight="1">
      <c r="B24" s="276"/>
      <c r="C24" s="275" t="s">
        <v>387</v>
      </c>
      <c r="D24" s="275"/>
      <c r="E24" s="275"/>
      <c r="F24" s="275"/>
      <c r="G24" s="275"/>
      <c r="H24" s="275"/>
      <c r="I24" s="275"/>
      <c r="J24" s="275"/>
      <c r="K24" s="273"/>
    </row>
    <row r="25" ht="15" customHeight="1">
      <c r="B25" s="276"/>
      <c r="C25" s="275"/>
      <c r="D25" s="275" t="s">
        <v>388</v>
      </c>
      <c r="E25" s="275"/>
      <c r="F25" s="275"/>
      <c r="G25" s="275"/>
      <c r="H25" s="275"/>
      <c r="I25" s="275"/>
      <c r="J25" s="275"/>
      <c r="K25" s="273"/>
    </row>
    <row r="26" ht="15" customHeight="1">
      <c r="B26" s="276"/>
      <c r="C26" s="277"/>
      <c r="D26" s="275" t="s">
        <v>389</v>
      </c>
      <c r="E26" s="275"/>
      <c r="F26" s="275"/>
      <c r="G26" s="275"/>
      <c r="H26" s="275"/>
      <c r="I26" s="275"/>
      <c r="J26" s="275"/>
      <c r="K26" s="273"/>
    </row>
    <row r="27" ht="12.75" customHeight="1">
      <c r="B27" s="276"/>
      <c r="C27" s="277"/>
      <c r="D27" s="277"/>
      <c r="E27" s="277"/>
      <c r="F27" s="277"/>
      <c r="G27" s="277"/>
      <c r="H27" s="277"/>
      <c r="I27" s="277"/>
      <c r="J27" s="277"/>
      <c r="K27" s="273"/>
    </row>
    <row r="28" ht="15" customHeight="1">
      <c r="B28" s="276"/>
      <c r="C28" s="277"/>
      <c r="D28" s="275" t="s">
        <v>390</v>
      </c>
      <c r="E28" s="275"/>
      <c r="F28" s="275"/>
      <c r="G28" s="275"/>
      <c r="H28" s="275"/>
      <c r="I28" s="275"/>
      <c r="J28" s="275"/>
      <c r="K28" s="273"/>
    </row>
    <row r="29" ht="15" customHeight="1">
      <c r="B29" s="276"/>
      <c r="C29" s="277"/>
      <c r="D29" s="275" t="s">
        <v>391</v>
      </c>
      <c r="E29" s="275"/>
      <c r="F29" s="275"/>
      <c r="G29" s="275"/>
      <c r="H29" s="275"/>
      <c r="I29" s="275"/>
      <c r="J29" s="275"/>
      <c r="K29" s="273"/>
    </row>
    <row r="30" ht="12.75" customHeight="1">
      <c r="B30" s="276"/>
      <c r="C30" s="277"/>
      <c r="D30" s="277"/>
      <c r="E30" s="277"/>
      <c r="F30" s="277"/>
      <c r="G30" s="277"/>
      <c r="H30" s="277"/>
      <c r="I30" s="277"/>
      <c r="J30" s="277"/>
      <c r="K30" s="273"/>
    </row>
    <row r="31" ht="15" customHeight="1">
      <c r="B31" s="276"/>
      <c r="C31" s="277"/>
      <c r="D31" s="275" t="s">
        <v>392</v>
      </c>
      <c r="E31" s="275"/>
      <c r="F31" s="275"/>
      <c r="G31" s="275"/>
      <c r="H31" s="275"/>
      <c r="I31" s="275"/>
      <c r="J31" s="275"/>
      <c r="K31" s="273"/>
    </row>
    <row r="32" ht="15" customHeight="1">
      <c r="B32" s="276"/>
      <c r="C32" s="277"/>
      <c r="D32" s="275" t="s">
        <v>393</v>
      </c>
      <c r="E32" s="275"/>
      <c r="F32" s="275"/>
      <c r="G32" s="275"/>
      <c r="H32" s="275"/>
      <c r="I32" s="275"/>
      <c r="J32" s="275"/>
      <c r="K32" s="273"/>
    </row>
    <row r="33" ht="15" customHeight="1">
      <c r="B33" s="276"/>
      <c r="C33" s="277"/>
      <c r="D33" s="275" t="s">
        <v>394</v>
      </c>
      <c r="E33" s="275"/>
      <c r="F33" s="275"/>
      <c r="G33" s="275"/>
      <c r="H33" s="275"/>
      <c r="I33" s="275"/>
      <c r="J33" s="275"/>
      <c r="K33" s="273"/>
    </row>
    <row r="34" ht="15" customHeight="1">
      <c r="B34" s="276"/>
      <c r="C34" s="277"/>
      <c r="D34" s="275"/>
      <c r="E34" s="279" t="s">
        <v>99</v>
      </c>
      <c r="F34" s="275"/>
      <c r="G34" s="275" t="s">
        <v>395</v>
      </c>
      <c r="H34" s="275"/>
      <c r="I34" s="275"/>
      <c r="J34" s="275"/>
      <c r="K34" s="273"/>
    </row>
    <row r="35" ht="30.75" customHeight="1">
      <c r="B35" s="276"/>
      <c r="C35" s="277"/>
      <c r="D35" s="275"/>
      <c r="E35" s="279" t="s">
        <v>396</v>
      </c>
      <c r="F35" s="275"/>
      <c r="G35" s="275" t="s">
        <v>397</v>
      </c>
      <c r="H35" s="275"/>
      <c r="I35" s="275"/>
      <c r="J35" s="275"/>
      <c r="K35" s="273"/>
    </row>
    <row r="36" ht="15" customHeight="1">
      <c r="B36" s="276"/>
      <c r="C36" s="277"/>
      <c r="D36" s="275"/>
      <c r="E36" s="279" t="s">
        <v>54</v>
      </c>
      <c r="F36" s="275"/>
      <c r="G36" s="275" t="s">
        <v>398</v>
      </c>
      <c r="H36" s="275"/>
      <c r="I36" s="275"/>
      <c r="J36" s="275"/>
      <c r="K36" s="273"/>
    </row>
    <row r="37" ht="15" customHeight="1">
      <c r="B37" s="276"/>
      <c r="C37" s="277"/>
      <c r="D37" s="275"/>
      <c r="E37" s="279" t="s">
        <v>100</v>
      </c>
      <c r="F37" s="275"/>
      <c r="G37" s="275" t="s">
        <v>399</v>
      </c>
      <c r="H37" s="275"/>
      <c r="I37" s="275"/>
      <c r="J37" s="275"/>
      <c r="K37" s="273"/>
    </row>
    <row r="38" ht="15" customHeight="1">
      <c r="B38" s="276"/>
      <c r="C38" s="277"/>
      <c r="D38" s="275"/>
      <c r="E38" s="279" t="s">
        <v>101</v>
      </c>
      <c r="F38" s="275"/>
      <c r="G38" s="275" t="s">
        <v>400</v>
      </c>
      <c r="H38" s="275"/>
      <c r="I38" s="275"/>
      <c r="J38" s="275"/>
      <c r="K38" s="273"/>
    </row>
    <row r="39" ht="15" customHeight="1">
      <c r="B39" s="276"/>
      <c r="C39" s="277"/>
      <c r="D39" s="275"/>
      <c r="E39" s="279" t="s">
        <v>102</v>
      </c>
      <c r="F39" s="275"/>
      <c r="G39" s="275" t="s">
        <v>401</v>
      </c>
      <c r="H39" s="275"/>
      <c r="I39" s="275"/>
      <c r="J39" s="275"/>
      <c r="K39" s="273"/>
    </row>
    <row r="40" ht="15" customHeight="1">
      <c r="B40" s="276"/>
      <c r="C40" s="277"/>
      <c r="D40" s="275"/>
      <c r="E40" s="279" t="s">
        <v>402</v>
      </c>
      <c r="F40" s="275"/>
      <c r="G40" s="275" t="s">
        <v>403</v>
      </c>
      <c r="H40" s="275"/>
      <c r="I40" s="275"/>
      <c r="J40" s="275"/>
      <c r="K40" s="273"/>
    </row>
    <row r="41" ht="15" customHeight="1">
      <c r="B41" s="276"/>
      <c r="C41" s="277"/>
      <c r="D41" s="275"/>
      <c r="E41" s="279"/>
      <c r="F41" s="275"/>
      <c r="G41" s="275" t="s">
        <v>404</v>
      </c>
      <c r="H41" s="275"/>
      <c r="I41" s="275"/>
      <c r="J41" s="275"/>
      <c r="K41" s="273"/>
    </row>
    <row r="42" ht="15" customHeight="1">
      <c r="B42" s="276"/>
      <c r="C42" s="277"/>
      <c r="D42" s="275"/>
      <c r="E42" s="279" t="s">
        <v>405</v>
      </c>
      <c r="F42" s="275"/>
      <c r="G42" s="275" t="s">
        <v>406</v>
      </c>
      <c r="H42" s="275"/>
      <c r="I42" s="275"/>
      <c r="J42" s="275"/>
      <c r="K42" s="273"/>
    </row>
    <row r="43" ht="15" customHeight="1">
      <c r="B43" s="276"/>
      <c r="C43" s="277"/>
      <c r="D43" s="275"/>
      <c r="E43" s="279" t="s">
        <v>104</v>
      </c>
      <c r="F43" s="275"/>
      <c r="G43" s="275" t="s">
        <v>407</v>
      </c>
      <c r="H43" s="275"/>
      <c r="I43" s="275"/>
      <c r="J43" s="275"/>
      <c r="K43" s="273"/>
    </row>
    <row r="44" ht="12.75" customHeight="1">
      <c r="B44" s="276"/>
      <c r="C44" s="277"/>
      <c r="D44" s="275"/>
      <c r="E44" s="275"/>
      <c r="F44" s="275"/>
      <c r="G44" s="275"/>
      <c r="H44" s="275"/>
      <c r="I44" s="275"/>
      <c r="J44" s="275"/>
      <c r="K44" s="273"/>
    </row>
    <row r="45" ht="15" customHeight="1">
      <c r="B45" s="276"/>
      <c r="C45" s="277"/>
      <c r="D45" s="275" t="s">
        <v>408</v>
      </c>
      <c r="E45" s="275"/>
      <c r="F45" s="275"/>
      <c r="G45" s="275"/>
      <c r="H45" s="275"/>
      <c r="I45" s="275"/>
      <c r="J45" s="275"/>
      <c r="K45" s="273"/>
    </row>
    <row r="46" ht="15" customHeight="1">
      <c r="B46" s="276"/>
      <c r="C46" s="277"/>
      <c r="D46" s="277"/>
      <c r="E46" s="275" t="s">
        <v>409</v>
      </c>
      <c r="F46" s="275"/>
      <c r="G46" s="275"/>
      <c r="H46" s="275"/>
      <c r="I46" s="275"/>
      <c r="J46" s="275"/>
      <c r="K46" s="273"/>
    </row>
    <row r="47" ht="15" customHeight="1">
      <c r="B47" s="276"/>
      <c r="C47" s="277"/>
      <c r="D47" s="277"/>
      <c r="E47" s="275" t="s">
        <v>410</v>
      </c>
      <c r="F47" s="275"/>
      <c r="G47" s="275"/>
      <c r="H47" s="275"/>
      <c r="I47" s="275"/>
      <c r="J47" s="275"/>
      <c r="K47" s="273"/>
    </row>
    <row r="48" ht="15" customHeight="1">
      <c r="B48" s="276"/>
      <c r="C48" s="277"/>
      <c r="D48" s="277"/>
      <c r="E48" s="275" t="s">
        <v>411</v>
      </c>
      <c r="F48" s="275"/>
      <c r="G48" s="275"/>
      <c r="H48" s="275"/>
      <c r="I48" s="275"/>
      <c r="J48" s="275"/>
      <c r="K48" s="273"/>
    </row>
    <row r="49" ht="15" customHeight="1">
      <c r="B49" s="276"/>
      <c r="C49" s="277"/>
      <c r="D49" s="275" t="s">
        <v>412</v>
      </c>
      <c r="E49" s="275"/>
      <c r="F49" s="275"/>
      <c r="G49" s="275"/>
      <c r="H49" s="275"/>
      <c r="I49" s="275"/>
      <c r="J49" s="275"/>
      <c r="K49" s="273"/>
    </row>
    <row r="50" ht="25.5" customHeight="1">
      <c r="B50" s="271"/>
      <c r="C50" s="272" t="s">
        <v>413</v>
      </c>
      <c r="D50" s="272"/>
      <c r="E50" s="272"/>
      <c r="F50" s="272"/>
      <c r="G50" s="272"/>
      <c r="H50" s="272"/>
      <c r="I50" s="272"/>
      <c r="J50" s="272"/>
      <c r="K50" s="273"/>
    </row>
    <row r="51" ht="5.25" customHeight="1">
      <c r="B51" s="271"/>
      <c r="C51" s="274"/>
      <c r="D51" s="274"/>
      <c r="E51" s="274"/>
      <c r="F51" s="274"/>
      <c r="G51" s="274"/>
      <c r="H51" s="274"/>
      <c r="I51" s="274"/>
      <c r="J51" s="274"/>
      <c r="K51" s="273"/>
    </row>
    <row r="52" ht="15" customHeight="1">
      <c r="B52" s="271"/>
      <c r="C52" s="275" t="s">
        <v>414</v>
      </c>
      <c r="D52" s="275"/>
      <c r="E52" s="275"/>
      <c r="F52" s="275"/>
      <c r="G52" s="275"/>
      <c r="H52" s="275"/>
      <c r="I52" s="275"/>
      <c r="J52" s="275"/>
      <c r="K52" s="273"/>
    </row>
    <row r="53" ht="15" customHeight="1">
      <c r="B53" s="271"/>
      <c r="C53" s="275" t="s">
        <v>415</v>
      </c>
      <c r="D53" s="275"/>
      <c r="E53" s="275"/>
      <c r="F53" s="275"/>
      <c r="G53" s="275"/>
      <c r="H53" s="275"/>
      <c r="I53" s="275"/>
      <c r="J53" s="275"/>
      <c r="K53" s="273"/>
    </row>
    <row r="54" ht="12.75" customHeight="1">
      <c r="B54" s="271"/>
      <c r="C54" s="275"/>
      <c r="D54" s="275"/>
      <c r="E54" s="275"/>
      <c r="F54" s="275"/>
      <c r="G54" s="275"/>
      <c r="H54" s="275"/>
      <c r="I54" s="275"/>
      <c r="J54" s="275"/>
      <c r="K54" s="273"/>
    </row>
    <row r="55" ht="15" customHeight="1">
      <c r="B55" s="271"/>
      <c r="C55" s="275" t="s">
        <v>416</v>
      </c>
      <c r="D55" s="275"/>
      <c r="E55" s="275"/>
      <c r="F55" s="275"/>
      <c r="G55" s="275"/>
      <c r="H55" s="275"/>
      <c r="I55" s="275"/>
      <c r="J55" s="275"/>
      <c r="K55" s="273"/>
    </row>
    <row r="56" ht="15" customHeight="1">
      <c r="B56" s="271"/>
      <c r="C56" s="277"/>
      <c r="D56" s="275" t="s">
        <v>417</v>
      </c>
      <c r="E56" s="275"/>
      <c r="F56" s="275"/>
      <c r="G56" s="275"/>
      <c r="H56" s="275"/>
      <c r="I56" s="275"/>
      <c r="J56" s="275"/>
      <c r="K56" s="273"/>
    </row>
    <row r="57" ht="15" customHeight="1">
      <c r="B57" s="271"/>
      <c r="C57" s="277"/>
      <c r="D57" s="275" t="s">
        <v>418</v>
      </c>
      <c r="E57" s="275"/>
      <c r="F57" s="275"/>
      <c r="G57" s="275"/>
      <c r="H57" s="275"/>
      <c r="I57" s="275"/>
      <c r="J57" s="275"/>
      <c r="K57" s="273"/>
    </row>
    <row r="58" ht="15" customHeight="1">
      <c r="B58" s="271"/>
      <c r="C58" s="277"/>
      <c r="D58" s="275" t="s">
        <v>419</v>
      </c>
      <c r="E58" s="275"/>
      <c r="F58" s="275"/>
      <c r="G58" s="275"/>
      <c r="H58" s="275"/>
      <c r="I58" s="275"/>
      <c r="J58" s="275"/>
      <c r="K58" s="273"/>
    </row>
    <row r="59" ht="15" customHeight="1">
      <c r="B59" s="271"/>
      <c r="C59" s="277"/>
      <c r="D59" s="275" t="s">
        <v>420</v>
      </c>
      <c r="E59" s="275"/>
      <c r="F59" s="275"/>
      <c r="G59" s="275"/>
      <c r="H59" s="275"/>
      <c r="I59" s="275"/>
      <c r="J59" s="275"/>
      <c r="K59" s="273"/>
    </row>
    <row r="60" ht="15" customHeight="1">
      <c r="B60" s="271"/>
      <c r="C60" s="277"/>
      <c r="D60" s="280" t="s">
        <v>421</v>
      </c>
      <c r="E60" s="280"/>
      <c r="F60" s="280"/>
      <c r="G60" s="280"/>
      <c r="H60" s="280"/>
      <c r="I60" s="280"/>
      <c r="J60" s="280"/>
      <c r="K60" s="273"/>
    </row>
    <row r="61" ht="15" customHeight="1">
      <c r="B61" s="271"/>
      <c r="C61" s="277"/>
      <c r="D61" s="275" t="s">
        <v>422</v>
      </c>
      <c r="E61" s="275"/>
      <c r="F61" s="275"/>
      <c r="G61" s="275"/>
      <c r="H61" s="275"/>
      <c r="I61" s="275"/>
      <c r="J61" s="275"/>
      <c r="K61" s="273"/>
    </row>
    <row r="62" ht="12.75" customHeight="1">
      <c r="B62" s="271"/>
      <c r="C62" s="277"/>
      <c r="D62" s="277"/>
      <c r="E62" s="281"/>
      <c r="F62" s="277"/>
      <c r="G62" s="277"/>
      <c r="H62" s="277"/>
      <c r="I62" s="277"/>
      <c r="J62" s="277"/>
      <c r="K62" s="273"/>
    </row>
    <row r="63" ht="15" customHeight="1">
      <c r="B63" s="271"/>
      <c r="C63" s="277"/>
      <c r="D63" s="275" t="s">
        <v>423</v>
      </c>
      <c r="E63" s="275"/>
      <c r="F63" s="275"/>
      <c r="G63" s="275"/>
      <c r="H63" s="275"/>
      <c r="I63" s="275"/>
      <c r="J63" s="275"/>
      <c r="K63" s="273"/>
    </row>
    <row r="64" ht="15" customHeight="1">
      <c r="B64" s="271"/>
      <c r="C64" s="277"/>
      <c r="D64" s="280" t="s">
        <v>424</v>
      </c>
      <c r="E64" s="280"/>
      <c r="F64" s="280"/>
      <c r="G64" s="280"/>
      <c r="H64" s="280"/>
      <c r="I64" s="280"/>
      <c r="J64" s="280"/>
      <c r="K64" s="273"/>
    </row>
    <row r="65" ht="15" customHeight="1">
      <c r="B65" s="271"/>
      <c r="C65" s="277"/>
      <c r="D65" s="275" t="s">
        <v>425</v>
      </c>
      <c r="E65" s="275"/>
      <c r="F65" s="275"/>
      <c r="G65" s="275"/>
      <c r="H65" s="275"/>
      <c r="I65" s="275"/>
      <c r="J65" s="275"/>
      <c r="K65" s="273"/>
    </row>
    <row r="66" ht="15" customHeight="1">
      <c r="B66" s="271"/>
      <c r="C66" s="277"/>
      <c r="D66" s="275" t="s">
        <v>426</v>
      </c>
      <c r="E66" s="275"/>
      <c r="F66" s="275"/>
      <c r="G66" s="275"/>
      <c r="H66" s="275"/>
      <c r="I66" s="275"/>
      <c r="J66" s="275"/>
      <c r="K66" s="273"/>
    </row>
    <row r="67" ht="15" customHeight="1">
      <c r="B67" s="271"/>
      <c r="C67" s="277"/>
      <c r="D67" s="275" t="s">
        <v>427</v>
      </c>
      <c r="E67" s="275"/>
      <c r="F67" s="275"/>
      <c r="G67" s="275"/>
      <c r="H67" s="275"/>
      <c r="I67" s="275"/>
      <c r="J67" s="275"/>
      <c r="K67" s="273"/>
    </row>
    <row r="68" ht="15" customHeight="1">
      <c r="B68" s="271"/>
      <c r="C68" s="277"/>
      <c r="D68" s="275" t="s">
        <v>428</v>
      </c>
      <c r="E68" s="275"/>
      <c r="F68" s="275"/>
      <c r="G68" s="275"/>
      <c r="H68" s="275"/>
      <c r="I68" s="275"/>
      <c r="J68" s="275"/>
      <c r="K68" s="273"/>
    </row>
    <row r="69" ht="12.75" customHeight="1">
      <c r="B69" s="282"/>
      <c r="C69" s="283"/>
      <c r="D69" s="283"/>
      <c r="E69" s="283"/>
      <c r="F69" s="283"/>
      <c r="G69" s="283"/>
      <c r="H69" s="283"/>
      <c r="I69" s="283"/>
      <c r="J69" s="283"/>
      <c r="K69" s="284"/>
    </row>
    <row r="70" ht="18.75" customHeight="1">
      <c r="B70" s="285"/>
      <c r="C70" s="285"/>
      <c r="D70" s="285"/>
      <c r="E70" s="285"/>
      <c r="F70" s="285"/>
      <c r="G70" s="285"/>
      <c r="H70" s="285"/>
      <c r="I70" s="285"/>
      <c r="J70" s="285"/>
      <c r="K70" s="286"/>
    </row>
    <row r="71" ht="18.75" customHeight="1">
      <c r="B71" s="286"/>
      <c r="C71" s="286"/>
      <c r="D71" s="286"/>
      <c r="E71" s="286"/>
      <c r="F71" s="286"/>
      <c r="G71" s="286"/>
      <c r="H71" s="286"/>
      <c r="I71" s="286"/>
      <c r="J71" s="286"/>
      <c r="K71" s="286"/>
    </row>
    <row r="72" ht="7.5" customHeight="1">
      <c r="B72" s="287"/>
      <c r="C72" s="288"/>
      <c r="D72" s="288"/>
      <c r="E72" s="288"/>
      <c r="F72" s="288"/>
      <c r="G72" s="288"/>
      <c r="H72" s="288"/>
      <c r="I72" s="288"/>
      <c r="J72" s="288"/>
      <c r="K72" s="289"/>
    </row>
    <row r="73" ht="45" customHeight="1">
      <c r="B73" s="290"/>
      <c r="C73" s="291" t="s">
        <v>84</v>
      </c>
      <c r="D73" s="291"/>
      <c r="E73" s="291"/>
      <c r="F73" s="291"/>
      <c r="G73" s="291"/>
      <c r="H73" s="291"/>
      <c r="I73" s="291"/>
      <c r="J73" s="291"/>
      <c r="K73" s="292"/>
    </row>
    <row r="74" ht="17.25" customHeight="1">
      <c r="B74" s="290"/>
      <c r="C74" s="293" t="s">
        <v>429</v>
      </c>
      <c r="D74" s="293"/>
      <c r="E74" s="293"/>
      <c r="F74" s="293" t="s">
        <v>430</v>
      </c>
      <c r="G74" s="294"/>
      <c r="H74" s="293" t="s">
        <v>100</v>
      </c>
      <c r="I74" s="293" t="s">
        <v>58</v>
      </c>
      <c r="J74" s="293" t="s">
        <v>431</v>
      </c>
      <c r="K74" s="292"/>
    </row>
    <row r="75" ht="17.25" customHeight="1">
      <c r="B75" s="290"/>
      <c r="C75" s="295" t="s">
        <v>432</v>
      </c>
      <c r="D75" s="295"/>
      <c r="E75" s="295"/>
      <c r="F75" s="296" t="s">
        <v>433</v>
      </c>
      <c r="G75" s="297"/>
      <c r="H75" s="295"/>
      <c r="I75" s="295"/>
      <c r="J75" s="295" t="s">
        <v>434</v>
      </c>
      <c r="K75" s="292"/>
    </row>
    <row r="76" ht="5.25" customHeight="1">
      <c r="B76" s="290"/>
      <c r="C76" s="298"/>
      <c r="D76" s="298"/>
      <c r="E76" s="298"/>
      <c r="F76" s="298"/>
      <c r="G76" s="299"/>
      <c r="H76" s="298"/>
      <c r="I76" s="298"/>
      <c r="J76" s="298"/>
      <c r="K76" s="292"/>
    </row>
    <row r="77" ht="15" customHeight="1">
      <c r="B77" s="290"/>
      <c r="C77" s="279" t="s">
        <v>54</v>
      </c>
      <c r="D77" s="298"/>
      <c r="E77" s="298"/>
      <c r="F77" s="300" t="s">
        <v>435</v>
      </c>
      <c r="G77" s="299"/>
      <c r="H77" s="279" t="s">
        <v>436</v>
      </c>
      <c r="I77" s="279" t="s">
        <v>437</v>
      </c>
      <c r="J77" s="279">
        <v>20</v>
      </c>
      <c r="K77" s="292"/>
    </row>
    <row r="78" ht="15" customHeight="1">
      <c r="B78" s="290"/>
      <c r="C78" s="279" t="s">
        <v>438</v>
      </c>
      <c r="D78" s="279"/>
      <c r="E78" s="279"/>
      <c r="F78" s="300" t="s">
        <v>435</v>
      </c>
      <c r="G78" s="299"/>
      <c r="H78" s="279" t="s">
        <v>439</v>
      </c>
      <c r="I78" s="279" t="s">
        <v>437</v>
      </c>
      <c r="J78" s="279">
        <v>120</v>
      </c>
      <c r="K78" s="292"/>
    </row>
    <row r="79" ht="15" customHeight="1">
      <c r="B79" s="301"/>
      <c r="C79" s="279" t="s">
        <v>440</v>
      </c>
      <c r="D79" s="279"/>
      <c r="E79" s="279"/>
      <c r="F79" s="300" t="s">
        <v>441</v>
      </c>
      <c r="G79" s="299"/>
      <c r="H79" s="279" t="s">
        <v>442</v>
      </c>
      <c r="I79" s="279" t="s">
        <v>437</v>
      </c>
      <c r="J79" s="279">
        <v>50</v>
      </c>
      <c r="K79" s="292"/>
    </row>
    <row r="80" ht="15" customHeight="1">
      <c r="B80" s="301"/>
      <c r="C80" s="279" t="s">
        <v>443</v>
      </c>
      <c r="D80" s="279"/>
      <c r="E80" s="279"/>
      <c r="F80" s="300" t="s">
        <v>435</v>
      </c>
      <c r="G80" s="299"/>
      <c r="H80" s="279" t="s">
        <v>444</v>
      </c>
      <c r="I80" s="279" t="s">
        <v>445</v>
      </c>
      <c r="J80" s="279"/>
      <c r="K80" s="292"/>
    </row>
    <row r="81" ht="15" customHeight="1">
      <c r="B81" s="301"/>
      <c r="C81" s="302" t="s">
        <v>446</v>
      </c>
      <c r="D81" s="302"/>
      <c r="E81" s="302"/>
      <c r="F81" s="303" t="s">
        <v>441</v>
      </c>
      <c r="G81" s="302"/>
      <c r="H81" s="302" t="s">
        <v>447</v>
      </c>
      <c r="I81" s="302" t="s">
        <v>437</v>
      </c>
      <c r="J81" s="302">
        <v>15</v>
      </c>
      <c r="K81" s="292"/>
    </row>
    <row r="82" ht="15" customHeight="1">
      <c r="B82" s="301"/>
      <c r="C82" s="302" t="s">
        <v>448</v>
      </c>
      <c r="D82" s="302"/>
      <c r="E82" s="302"/>
      <c r="F82" s="303" t="s">
        <v>441</v>
      </c>
      <c r="G82" s="302"/>
      <c r="H82" s="302" t="s">
        <v>449</v>
      </c>
      <c r="I82" s="302" t="s">
        <v>437</v>
      </c>
      <c r="J82" s="302">
        <v>15</v>
      </c>
      <c r="K82" s="292"/>
    </row>
    <row r="83" ht="15" customHeight="1">
      <c r="B83" s="301"/>
      <c r="C83" s="302" t="s">
        <v>450</v>
      </c>
      <c r="D83" s="302"/>
      <c r="E83" s="302"/>
      <c r="F83" s="303" t="s">
        <v>441</v>
      </c>
      <c r="G83" s="302"/>
      <c r="H83" s="302" t="s">
        <v>451</v>
      </c>
      <c r="I83" s="302" t="s">
        <v>437</v>
      </c>
      <c r="J83" s="302">
        <v>20</v>
      </c>
      <c r="K83" s="292"/>
    </row>
    <row r="84" ht="15" customHeight="1">
      <c r="B84" s="301"/>
      <c r="C84" s="302" t="s">
        <v>452</v>
      </c>
      <c r="D84" s="302"/>
      <c r="E84" s="302"/>
      <c r="F84" s="303" t="s">
        <v>441</v>
      </c>
      <c r="G84" s="302"/>
      <c r="H84" s="302" t="s">
        <v>453</v>
      </c>
      <c r="I84" s="302" t="s">
        <v>437</v>
      </c>
      <c r="J84" s="302">
        <v>20</v>
      </c>
      <c r="K84" s="292"/>
    </row>
    <row r="85" ht="15" customHeight="1">
      <c r="B85" s="301"/>
      <c r="C85" s="279" t="s">
        <v>454</v>
      </c>
      <c r="D85" s="279"/>
      <c r="E85" s="279"/>
      <c r="F85" s="300" t="s">
        <v>441</v>
      </c>
      <c r="G85" s="299"/>
      <c r="H85" s="279" t="s">
        <v>455</v>
      </c>
      <c r="I85" s="279" t="s">
        <v>437</v>
      </c>
      <c r="J85" s="279">
        <v>50</v>
      </c>
      <c r="K85" s="292"/>
    </row>
    <row r="86" ht="15" customHeight="1">
      <c r="B86" s="301"/>
      <c r="C86" s="279" t="s">
        <v>456</v>
      </c>
      <c r="D86" s="279"/>
      <c r="E86" s="279"/>
      <c r="F86" s="300" t="s">
        <v>441</v>
      </c>
      <c r="G86" s="299"/>
      <c r="H86" s="279" t="s">
        <v>457</v>
      </c>
      <c r="I86" s="279" t="s">
        <v>437</v>
      </c>
      <c r="J86" s="279">
        <v>20</v>
      </c>
      <c r="K86" s="292"/>
    </row>
    <row r="87" ht="15" customHeight="1">
      <c r="B87" s="301"/>
      <c r="C87" s="279" t="s">
        <v>458</v>
      </c>
      <c r="D87" s="279"/>
      <c r="E87" s="279"/>
      <c r="F87" s="300" t="s">
        <v>441</v>
      </c>
      <c r="G87" s="299"/>
      <c r="H87" s="279" t="s">
        <v>459</v>
      </c>
      <c r="I87" s="279" t="s">
        <v>437</v>
      </c>
      <c r="J87" s="279">
        <v>20</v>
      </c>
      <c r="K87" s="292"/>
    </row>
    <row r="88" ht="15" customHeight="1">
      <c r="B88" s="301"/>
      <c r="C88" s="279" t="s">
        <v>460</v>
      </c>
      <c r="D88" s="279"/>
      <c r="E88" s="279"/>
      <c r="F88" s="300" t="s">
        <v>441</v>
      </c>
      <c r="G88" s="299"/>
      <c r="H88" s="279" t="s">
        <v>461</v>
      </c>
      <c r="I88" s="279" t="s">
        <v>437</v>
      </c>
      <c r="J88" s="279">
        <v>50</v>
      </c>
      <c r="K88" s="292"/>
    </row>
    <row r="89" ht="15" customHeight="1">
      <c r="B89" s="301"/>
      <c r="C89" s="279" t="s">
        <v>462</v>
      </c>
      <c r="D89" s="279"/>
      <c r="E89" s="279"/>
      <c r="F89" s="300" t="s">
        <v>441</v>
      </c>
      <c r="G89" s="299"/>
      <c r="H89" s="279" t="s">
        <v>462</v>
      </c>
      <c r="I89" s="279" t="s">
        <v>437</v>
      </c>
      <c r="J89" s="279">
        <v>50</v>
      </c>
      <c r="K89" s="292"/>
    </row>
    <row r="90" ht="15" customHeight="1">
      <c r="B90" s="301"/>
      <c r="C90" s="279" t="s">
        <v>105</v>
      </c>
      <c r="D90" s="279"/>
      <c r="E90" s="279"/>
      <c r="F90" s="300" t="s">
        <v>441</v>
      </c>
      <c r="G90" s="299"/>
      <c r="H90" s="279" t="s">
        <v>463</v>
      </c>
      <c r="I90" s="279" t="s">
        <v>437</v>
      </c>
      <c r="J90" s="279">
        <v>255</v>
      </c>
      <c r="K90" s="292"/>
    </row>
    <row r="91" ht="15" customHeight="1">
      <c r="B91" s="301"/>
      <c r="C91" s="279" t="s">
        <v>464</v>
      </c>
      <c r="D91" s="279"/>
      <c r="E91" s="279"/>
      <c r="F91" s="300" t="s">
        <v>435</v>
      </c>
      <c r="G91" s="299"/>
      <c r="H91" s="279" t="s">
        <v>465</v>
      </c>
      <c r="I91" s="279" t="s">
        <v>466</v>
      </c>
      <c r="J91" s="279"/>
      <c r="K91" s="292"/>
    </row>
    <row r="92" ht="15" customHeight="1">
      <c r="B92" s="301"/>
      <c r="C92" s="279" t="s">
        <v>467</v>
      </c>
      <c r="D92" s="279"/>
      <c r="E92" s="279"/>
      <c r="F92" s="300" t="s">
        <v>435</v>
      </c>
      <c r="G92" s="299"/>
      <c r="H92" s="279" t="s">
        <v>468</v>
      </c>
      <c r="I92" s="279" t="s">
        <v>469</v>
      </c>
      <c r="J92" s="279"/>
      <c r="K92" s="292"/>
    </row>
    <row r="93" ht="15" customHeight="1">
      <c r="B93" s="301"/>
      <c r="C93" s="279" t="s">
        <v>470</v>
      </c>
      <c r="D93" s="279"/>
      <c r="E93" s="279"/>
      <c r="F93" s="300" t="s">
        <v>435</v>
      </c>
      <c r="G93" s="299"/>
      <c r="H93" s="279" t="s">
        <v>470</v>
      </c>
      <c r="I93" s="279" t="s">
        <v>469</v>
      </c>
      <c r="J93" s="279"/>
      <c r="K93" s="292"/>
    </row>
    <row r="94" ht="15" customHeight="1">
      <c r="B94" s="301"/>
      <c r="C94" s="279" t="s">
        <v>39</v>
      </c>
      <c r="D94" s="279"/>
      <c r="E94" s="279"/>
      <c r="F94" s="300" t="s">
        <v>435</v>
      </c>
      <c r="G94" s="299"/>
      <c r="H94" s="279" t="s">
        <v>471</v>
      </c>
      <c r="I94" s="279" t="s">
        <v>469</v>
      </c>
      <c r="J94" s="279"/>
      <c r="K94" s="292"/>
    </row>
    <row r="95" ht="15" customHeight="1">
      <c r="B95" s="301"/>
      <c r="C95" s="279" t="s">
        <v>49</v>
      </c>
      <c r="D95" s="279"/>
      <c r="E95" s="279"/>
      <c r="F95" s="300" t="s">
        <v>435</v>
      </c>
      <c r="G95" s="299"/>
      <c r="H95" s="279" t="s">
        <v>472</v>
      </c>
      <c r="I95" s="279" t="s">
        <v>469</v>
      </c>
      <c r="J95" s="279"/>
      <c r="K95" s="292"/>
    </row>
    <row r="96" ht="15" customHeight="1">
      <c r="B96" s="304"/>
      <c r="C96" s="305"/>
      <c r="D96" s="305"/>
      <c r="E96" s="305"/>
      <c r="F96" s="305"/>
      <c r="G96" s="305"/>
      <c r="H96" s="305"/>
      <c r="I96" s="305"/>
      <c r="J96" s="305"/>
      <c r="K96" s="306"/>
    </row>
    <row r="97" ht="18.75" customHeight="1">
      <c r="B97" s="307"/>
      <c r="C97" s="308"/>
      <c r="D97" s="308"/>
      <c r="E97" s="308"/>
      <c r="F97" s="308"/>
      <c r="G97" s="308"/>
      <c r="H97" s="308"/>
      <c r="I97" s="308"/>
      <c r="J97" s="308"/>
      <c r="K97" s="307"/>
    </row>
    <row r="98" ht="18.75" customHeight="1">
      <c r="B98" s="286"/>
      <c r="C98" s="286"/>
      <c r="D98" s="286"/>
      <c r="E98" s="286"/>
      <c r="F98" s="286"/>
      <c r="G98" s="286"/>
      <c r="H98" s="286"/>
      <c r="I98" s="286"/>
      <c r="J98" s="286"/>
      <c r="K98" s="286"/>
    </row>
    <row r="99" ht="7.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9"/>
    </row>
    <row r="100" ht="45" customHeight="1">
      <c r="B100" s="290"/>
      <c r="C100" s="291" t="s">
        <v>473</v>
      </c>
      <c r="D100" s="291"/>
      <c r="E100" s="291"/>
      <c r="F100" s="291"/>
      <c r="G100" s="291"/>
      <c r="H100" s="291"/>
      <c r="I100" s="291"/>
      <c r="J100" s="291"/>
      <c r="K100" s="292"/>
    </row>
    <row r="101" ht="17.25" customHeight="1">
      <c r="B101" s="290"/>
      <c r="C101" s="293" t="s">
        <v>429</v>
      </c>
      <c r="D101" s="293"/>
      <c r="E101" s="293"/>
      <c r="F101" s="293" t="s">
        <v>430</v>
      </c>
      <c r="G101" s="294"/>
      <c r="H101" s="293" t="s">
        <v>100</v>
      </c>
      <c r="I101" s="293" t="s">
        <v>58</v>
      </c>
      <c r="J101" s="293" t="s">
        <v>431</v>
      </c>
      <c r="K101" s="292"/>
    </row>
    <row r="102" ht="17.25" customHeight="1">
      <c r="B102" s="290"/>
      <c r="C102" s="295" t="s">
        <v>432</v>
      </c>
      <c r="D102" s="295"/>
      <c r="E102" s="295"/>
      <c r="F102" s="296" t="s">
        <v>433</v>
      </c>
      <c r="G102" s="297"/>
      <c r="H102" s="295"/>
      <c r="I102" s="295"/>
      <c r="J102" s="295" t="s">
        <v>434</v>
      </c>
      <c r="K102" s="292"/>
    </row>
    <row r="103" ht="5.25" customHeight="1">
      <c r="B103" s="290"/>
      <c r="C103" s="293"/>
      <c r="D103" s="293"/>
      <c r="E103" s="293"/>
      <c r="F103" s="293"/>
      <c r="G103" s="309"/>
      <c r="H103" s="293"/>
      <c r="I103" s="293"/>
      <c r="J103" s="293"/>
      <c r="K103" s="292"/>
    </row>
    <row r="104" ht="15" customHeight="1">
      <c r="B104" s="290"/>
      <c r="C104" s="279" t="s">
        <v>54</v>
      </c>
      <c r="D104" s="298"/>
      <c r="E104" s="298"/>
      <c r="F104" s="300" t="s">
        <v>435</v>
      </c>
      <c r="G104" s="309"/>
      <c r="H104" s="279" t="s">
        <v>474</v>
      </c>
      <c r="I104" s="279" t="s">
        <v>437</v>
      </c>
      <c r="J104" s="279">
        <v>20</v>
      </c>
      <c r="K104" s="292"/>
    </row>
    <row r="105" ht="15" customHeight="1">
      <c r="B105" s="290"/>
      <c r="C105" s="279" t="s">
        <v>438</v>
      </c>
      <c r="D105" s="279"/>
      <c r="E105" s="279"/>
      <c r="F105" s="300" t="s">
        <v>435</v>
      </c>
      <c r="G105" s="279"/>
      <c r="H105" s="279" t="s">
        <v>474</v>
      </c>
      <c r="I105" s="279" t="s">
        <v>437</v>
      </c>
      <c r="J105" s="279">
        <v>120</v>
      </c>
      <c r="K105" s="292"/>
    </row>
    <row r="106" ht="15" customHeight="1">
      <c r="B106" s="301"/>
      <c r="C106" s="279" t="s">
        <v>440</v>
      </c>
      <c r="D106" s="279"/>
      <c r="E106" s="279"/>
      <c r="F106" s="300" t="s">
        <v>441</v>
      </c>
      <c r="G106" s="279"/>
      <c r="H106" s="279" t="s">
        <v>474</v>
      </c>
      <c r="I106" s="279" t="s">
        <v>437</v>
      </c>
      <c r="J106" s="279">
        <v>50</v>
      </c>
      <c r="K106" s="292"/>
    </row>
    <row r="107" ht="15" customHeight="1">
      <c r="B107" s="301"/>
      <c r="C107" s="279" t="s">
        <v>443</v>
      </c>
      <c r="D107" s="279"/>
      <c r="E107" s="279"/>
      <c r="F107" s="300" t="s">
        <v>435</v>
      </c>
      <c r="G107" s="279"/>
      <c r="H107" s="279" t="s">
        <v>474</v>
      </c>
      <c r="I107" s="279" t="s">
        <v>445</v>
      </c>
      <c r="J107" s="279"/>
      <c r="K107" s="292"/>
    </row>
    <row r="108" ht="15" customHeight="1">
      <c r="B108" s="301"/>
      <c r="C108" s="279" t="s">
        <v>454</v>
      </c>
      <c r="D108" s="279"/>
      <c r="E108" s="279"/>
      <c r="F108" s="300" t="s">
        <v>441</v>
      </c>
      <c r="G108" s="279"/>
      <c r="H108" s="279" t="s">
        <v>474</v>
      </c>
      <c r="I108" s="279" t="s">
        <v>437</v>
      </c>
      <c r="J108" s="279">
        <v>50</v>
      </c>
      <c r="K108" s="292"/>
    </row>
    <row r="109" ht="15" customHeight="1">
      <c r="B109" s="301"/>
      <c r="C109" s="279" t="s">
        <v>462</v>
      </c>
      <c r="D109" s="279"/>
      <c r="E109" s="279"/>
      <c r="F109" s="300" t="s">
        <v>441</v>
      </c>
      <c r="G109" s="279"/>
      <c r="H109" s="279" t="s">
        <v>474</v>
      </c>
      <c r="I109" s="279" t="s">
        <v>437</v>
      </c>
      <c r="J109" s="279">
        <v>50</v>
      </c>
      <c r="K109" s="292"/>
    </row>
    <row r="110" ht="15" customHeight="1">
      <c r="B110" s="301"/>
      <c r="C110" s="279" t="s">
        <v>460</v>
      </c>
      <c r="D110" s="279"/>
      <c r="E110" s="279"/>
      <c r="F110" s="300" t="s">
        <v>441</v>
      </c>
      <c r="G110" s="279"/>
      <c r="H110" s="279" t="s">
        <v>474</v>
      </c>
      <c r="I110" s="279" t="s">
        <v>437</v>
      </c>
      <c r="J110" s="279">
        <v>50</v>
      </c>
      <c r="K110" s="292"/>
    </row>
    <row r="111" ht="15" customHeight="1">
      <c r="B111" s="301"/>
      <c r="C111" s="279" t="s">
        <v>54</v>
      </c>
      <c r="D111" s="279"/>
      <c r="E111" s="279"/>
      <c r="F111" s="300" t="s">
        <v>435</v>
      </c>
      <c r="G111" s="279"/>
      <c r="H111" s="279" t="s">
        <v>475</v>
      </c>
      <c r="I111" s="279" t="s">
        <v>437</v>
      </c>
      <c r="J111" s="279">
        <v>20</v>
      </c>
      <c r="K111" s="292"/>
    </row>
    <row r="112" ht="15" customHeight="1">
      <c r="B112" s="301"/>
      <c r="C112" s="279" t="s">
        <v>476</v>
      </c>
      <c r="D112" s="279"/>
      <c r="E112" s="279"/>
      <c r="F112" s="300" t="s">
        <v>435</v>
      </c>
      <c r="G112" s="279"/>
      <c r="H112" s="279" t="s">
        <v>477</v>
      </c>
      <c r="I112" s="279" t="s">
        <v>437</v>
      </c>
      <c r="J112" s="279">
        <v>120</v>
      </c>
      <c r="K112" s="292"/>
    </row>
    <row r="113" ht="15" customHeight="1">
      <c r="B113" s="301"/>
      <c r="C113" s="279" t="s">
        <v>39</v>
      </c>
      <c r="D113" s="279"/>
      <c r="E113" s="279"/>
      <c r="F113" s="300" t="s">
        <v>435</v>
      </c>
      <c r="G113" s="279"/>
      <c r="H113" s="279" t="s">
        <v>478</v>
      </c>
      <c r="I113" s="279" t="s">
        <v>469</v>
      </c>
      <c r="J113" s="279"/>
      <c r="K113" s="292"/>
    </row>
    <row r="114" ht="15" customHeight="1">
      <c r="B114" s="301"/>
      <c r="C114" s="279" t="s">
        <v>49</v>
      </c>
      <c r="D114" s="279"/>
      <c r="E114" s="279"/>
      <c r="F114" s="300" t="s">
        <v>435</v>
      </c>
      <c r="G114" s="279"/>
      <c r="H114" s="279" t="s">
        <v>479</v>
      </c>
      <c r="I114" s="279" t="s">
        <v>469</v>
      </c>
      <c r="J114" s="279"/>
      <c r="K114" s="292"/>
    </row>
    <row r="115" ht="15" customHeight="1">
      <c r="B115" s="301"/>
      <c r="C115" s="279" t="s">
        <v>58</v>
      </c>
      <c r="D115" s="279"/>
      <c r="E115" s="279"/>
      <c r="F115" s="300" t="s">
        <v>435</v>
      </c>
      <c r="G115" s="279"/>
      <c r="H115" s="279" t="s">
        <v>480</v>
      </c>
      <c r="I115" s="279" t="s">
        <v>481</v>
      </c>
      <c r="J115" s="279"/>
      <c r="K115" s="292"/>
    </row>
    <row r="116" ht="15" customHeight="1">
      <c r="B116" s="304"/>
      <c r="C116" s="310"/>
      <c r="D116" s="310"/>
      <c r="E116" s="310"/>
      <c r="F116" s="310"/>
      <c r="G116" s="310"/>
      <c r="H116" s="310"/>
      <c r="I116" s="310"/>
      <c r="J116" s="310"/>
      <c r="K116" s="306"/>
    </row>
    <row r="117" ht="18.75" customHeight="1">
      <c r="B117" s="311"/>
      <c r="C117" s="275"/>
      <c r="D117" s="275"/>
      <c r="E117" s="275"/>
      <c r="F117" s="312"/>
      <c r="G117" s="275"/>
      <c r="H117" s="275"/>
      <c r="I117" s="275"/>
      <c r="J117" s="275"/>
      <c r="K117" s="311"/>
    </row>
    <row r="118" ht="18.75" customHeight="1">
      <c r="B118" s="286"/>
      <c r="C118" s="286"/>
      <c r="D118" s="286"/>
      <c r="E118" s="286"/>
      <c r="F118" s="286"/>
      <c r="G118" s="286"/>
      <c r="H118" s="286"/>
      <c r="I118" s="286"/>
      <c r="J118" s="286"/>
      <c r="K118" s="286"/>
    </row>
    <row r="119" ht="7.5" customHeight="1">
      <c r="B119" s="313"/>
      <c r="C119" s="314"/>
      <c r="D119" s="314"/>
      <c r="E119" s="314"/>
      <c r="F119" s="314"/>
      <c r="G119" s="314"/>
      <c r="H119" s="314"/>
      <c r="I119" s="314"/>
      <c r="J119" s="314"/>
      <c r="K119" s="315"/>
    </row>
    <row r="120" ht="45" customHeight="1">
      <c r="B120" s="316"/>
      <c r="C120" s="269" t="s">
        <v>482</v>
      </c>
      <c r="D120" s="269"/>
      <c r="E120" s="269"/>
      <c r="F120" s="269"/>
      <c r="G120" s="269"/>
      <c r="H120" s="269"/>
      <c r="I120" s="269"/>
      <c r="J120" s="269"/>
      <c r="K120" s="317"/>
    </row>
    <row r="121" ht="17.25" customHeight="1">
      <c r="B121" s="318"/>
      <c r="C121" s="293" t="s">
        <v>429</v>
      </c>
      <c r="D121" s="293"/>
      <c r="E121" s="293"/>
      <c r="F121" s="293" t="s">
        <v>430</v>
      </c>
      <c r="G121" s="294"/>
      <c r="H121" s="293" t="s">
        <v>100</v>
      </c>
      <c r="I121" s="293" t="s">
        <v>58</v>
      </c>
      <c r="J121" s="293" t="s">
        <v>431</v>
      </c>
      <c r="K121" s="319"/>
    </row>
    <row r="122" ht="17.25" customHeight="1">
      <c r="B122" s="318"/>
      <c r="C122" s="295" t="s">
        <v>432</v>
      </c>
      <c r="D122" s="295"/>
      <c r="E122" s="295"/>
      <c r="F122" s="296" t="s">
        <v>433</v>
      </c>
      <c r="G122" s="297"/>
      <c r="H122" s="295"/>
      <c r="I122" s="295"/>
      <c r="J122" s="295" t="s">
        <v>434</v>
      </c>
      <c r="K122" s="319"/>
    </row>
    <row r="123" ht="5.25" customHeight="1">
      <c r="B123" s="320"/>
      <c r="C123" s="298"/>
      <c r="D123" s="298"/>
      <c r="E123" s="298"/>
      <c r="F123" s="298"/>
      <c r="G123" s="279"/>
      <c r="H123" s="298"/>
      <c r="I123" s="298"/>
      <c r="J123" s="298"/>
      <c r="K123" s="321"/>
    </row>
    <row r="124" ht="15" customHeight="1">
      <c r="B124" s="320"/>
      <c r="C124" s="279" t="s">
        <v>438</v>
      </c>
      <c r="D124" s="298"/>
      <c r="E124" s="298"/>
      <c r="F124" s="300" t="s">
        <v>435</v>
      </c>
      <c r="G124" s="279"/>
      <c r="H124" s="279" t="s">
        <v>474</v>
      </c>
      <c r="I124" s="279" t="s">
        <v>437</v>
      </c>
      <c r="J124" s="279">
        <v>120</v>
      </c>
      <c r="K124" s="322"/>
    </row>
    <row r="125" ht="15" customHeight="1">
      <c r="B125" s="320"/>
      <c r="C125" s="279" t="s">
        <v>483</v>
      </c>
      <c r="D125" s="279"/>
      <c r="E125" s="279"/>
      <c r="F125" s="300" t="s">
        <v>435</v>
      </c>
      <c r="G125" s="279"/>
      <c r="H125" s="279" t="s">
        <v>484</v>
      </c>
      <c r="I125" s="279" t="s">
        <v>437</v>
      </c>
      <c r="J125" s="279" t="s">
        <v>485</v>
      </c>
      <c r="K125" s="322"/>
    </row>
    <row r="126" ht="15" customHeight="1">
      <c r="B126" s="320"/>
      <c r="C126" s="279" t="s">
        <v>384</v>
      </c>
      <c r="D126" s="279"/>
      <c r="E126" s="279"/>
      <c r="F126" s="300" t="s">
        <v>435</v>
      </c>
      <c r="G126" s="279"/>
      <c r="H126" s="279" t="s">
        <v>486</v>
      </c>
      <c r="I126" s="279" t="s">
        <v>437</v>
      </c>
      <c r="J126" s="279" t="s">
        <v>485</v>
      </c>
      <c r="K126" s="322"/>
    </row>
    <row r="127" ht="15" customHeight="1">
      <c r="B127" s="320"/>
      <c r="C127" s="279" t="s">
        <v>446</v>
      </c>
      <c r="D127" s="279"/>
      <c r="E127" s="279"/>
      <c r="F127" s="300" t="s">
        <v>441</v>
      </c>
      <c r="G127" s="279"/>
      <c r="H127" s="279" t="s">
        <v>447</v>
      </c>
      <c r="I127" s="279" t="s">
        <v>437</v>
      </c>
      <c r="J127" s="279">
        <v>15</v>
      </c>
      <c r="K127" s="322"/>
    </row>
    <row r="128" ht="15" customHeight="1">
      <c r="B128" s="320"/>
      <c r="C128" s="302" t="s">
        <v>448</v>
      </c>
      <c r="D128" s="302"/>
      <c r="E128" s="302"/>
      <c r="F128" s="303" t="s">
        <v>441</v>
      </c>
      <c r="G128" s="302"/>
      <c r="H128" s="302" t="s">
        <v>449</v>
      </c>
      <c r="I128" s="302" t="s">
        <v>437</v>
      </c>
      <c r="J128" s="302">
        <v>15</v>
      </c>
      <c r="K128" s="322"/>
    </row>
    <row r="129" ht="15" customHeight="1">
      <c r="B129" s="320"/>
      <c r="C129" s="302" t="s">
        <v>450</v>
      </c>
      <c r="D129" s="302"/>
      <c r="E129" s="302"/>
      <c r="F129" s="303" t="s">
        <v>441</v>
      </c>
      <c r="G129" s="302"/>
      <c r="H129" s="302" t="s">
        <v>451</v>
      </c>
      <c r="I129" s="302" t="s">
        <v>437</v>
      </c>
      <c r="J129" s="302">
        <v>20</v>
      </c>
      <c r="K129" s="322"/>
    </row>
    <row r="130" ht="15" customHeight="1">
      <c r="B130" s="320"/>
      <c r="C130" s="302" t="s">
        <v>452</v>
      </c>
      <c r="D130" s="302"/>
      <c r="E130" s="302"/>
      <c r="F130" s="303" t="s">
        <v>441</v>
      </c>
      <c r="G130" s="302"/>
      <c r="H130" s="302" t="s">
        <v>453</v>
      </c>
      <c r="I130" s="302" t="s">
        <v>437</v>
      </c>
      <c r="J130" s="302">
        <v>20</v>
      </c>
      <c r="K130" s="322"/>
    </row>
    <row r="131" ht="15" customHeight="1">
      <c r="B131" s="320"/>
      <c r="C131" s="279" t="s">
        <v>440</v>
      </c>
      <c r="D131" s="279"/>
      <c r="E131" s="279"/>
      <c r="F131" s="300" t="s">
        <v>441</v>
      </c>
      <c r="G131" s="279"/>
      <c r="H131" s="279" t="s">
        <v>474</v>
      </c>
      <c r="I131" s="279" t="s">
        <v>437</v>
      </c>
      <c r="J131" s="279">
        <v>50</v>
      </c>
      <c r="K131" s="322"/>
    </row>
    <row r="132" ht="15" customHeight="1">
      <c r="B132" s="320"/>
      <c r="C132" s="279" t="s">
        <v>454</v>
      </c>
      <c r="D132" s="279"/>
      <c r="E132" s="279"/>
      <c r="F132" s="300" t="s">
        <v>441</v>
      </c>
      <c r="G132" s="279"/>
      <c r="H132" s="279" t="s">
        <v>474</v>
      </c>
      <c r="I132" s="279" t="s">
        <v>437</v>
      </c>
      <c r="J132" s="279">
        <v>50</v>
      </c>
      <c r="K132" s="322"/>
    </row>
    <row r="133" ht="15" customHeight="1">
      <c r="B133" s="320"/>
      <c r="C133" s="279" t="s">
        <v>460</v>
      </c>
      <c r="D133" s="279"/>
      <c r="E133" s="279"/>
      <c r="F133" s="300" t="s">
        <v>441</v>
      </c>
      <c r="G133" s="279"/>
      <c r="H133" s="279" t="s">
        <v>474</v>
      </c>
      <c r="I133" s="279" t="s">
        <v>437</v>
      </c>
      <c r="J133" s="279">
        <v>50</v>
      </c>
      <c r="K133" s="322"/>
    </row>
    <row r="134" ht="15" customHeight="1">
      <c r="B134" s="320"/>
      <c r="C134" s="279" t="s">
        <v>462</v>
      </c>
      <c r="D134" s="279"/>
      <c r="E134" s="279"/>
      <c r="F134" s="300" t="s">
        <v>441</v>
      </c>
      <c r="G134" s="279"/>
      <c r="H134" s="279" t="s">
        <v>474</v>
      </c>
      <c r="I134" s="279" t="s">
        <v>437</v>
      </c>
      <c r="J134" s="279">
        <v>50</v>
      </c>
      <c r="K134" s="322"/>
    </row>
    <row r="135" ht="15" customHeight="1">
      <c r="B135" s="320"/>
      <c r="C135" s="279" t="s">
        <v>105</v>
      </c>
      <c r="D135" s="279"/>
      <c r="E135" s="279"/>
      <c r="F135" s="300" t="s">
        <v>441</v>
      </c>
      <c r="G135" s="279"/>
      <c r="H135" s="279" t="s">
        <v>487</v>
      </c>
      <c r="I135" s="279" t="s">
        <v>437</v>
      </c>
      <c r="J135" s="279">
        <v>255</v>
      </c>
      <c r="K135" s="322"/>
    </row>
    <row r="136" ht="15" customHeight="1">
      <c r="B136" s="320"/>
      <c r="C136" s="279" t="s">
        <v>464</v>
      </c>
      <c r="D136" s="279"/>
      <c r="E136" s="279"/>
      <c r="F136" s="300" t="s">
        <v>435</v>
      </c>
      <c r="G136" s="279"/>
      <c r="H136" s="279" t="s">
        <v>488</v>
      </c>
      <c r="I136" s="279" t="s">
        <v>466</v>
      </c>
      <c r="J136" s="279"/>
      <c r="K136" s="322"/>
    </row>
    <row r="137" ht="15" customHeight="1">
      <c r="B137" s="320"/>
      <c r="C137" s="279" t="s">
        <v>467</v>
      </c>
      <c r="D137" s="279"/>
      <c r="E137" s="279"/>
      <c r="F137" s="300" t="s">
        <v>435</v>
      </c>
      <c r="G137" s="279"/>
      <c r="H137" s="279" t="s">
        <v>489</v>
      </c>
      <c r="I137" s="279" t="s">
        <v>469</v>
      </c>
      <c r="J137" s="279"/>
      <c r="K137" s="322"/>
    </row>
    <row r="138" ht="15" customHeight="1">
      <c r="B138" s="320"/>
      <c r="C138" s="279" t="s">
        <v>470</v>
      </c>
      <c r="D138" s="279"/>
      <c r="E138" s="279"/>
      <c r="F138" s="300" t="s">
        <v>435</v>
      </c>
      <c r="G138" s="279"/>
      <c r="H138" s="279" t="s">
        <v>470</v>
      </c>
      <c r="I138" s="279" t="s">
        <v>469</v>
      </c>
      <c r="J138" s="279"/>
      <c r="K138" s="322"/>
    </row>
    <row r="139" ht="15" customHeight="1">
      <c r="B139" s="320"/>
      <c r="C139" s="279" t="s">
        <v>39</v>
      </c>
      <c r="D139" s="279"/>
      <c r="E139" s="279"/>
      <c r="F139" s="300" t="s">
        <v>435</v>
      </c>
      <c r="G139" s="279"/>
      <c r="H139" s="279" t="s">
        <v>490</v>
      </c>
      <c r="I139" s="279" t="s">
        <v>469</v>
      </c>
      <c r="J139" s="279"/>
      <c r="K139" s="322"/>
    </row>
    <row r="140" ht="15" customHeight="1">
      <c r="B140" s="320"/>
      <c r="C140" s="279" t="s">
        <v>491</v>
      </c>
      <c r="D140" s="279"/>
      <c r="E140" s="279"/>
      <c r="F140" s="300" t="s">
        <v>435</v>
      </c>
      <c r="G140" s="279"/>
      <c r="H140" s="279" t="s">
        <v>492</v>
      </c>
      <c r="I140" s="279" t="s">
        <v>469</v>
      </c>
      <c r="J140" s="279"/>
      <c r="K140" s="322"/>
    </row>
    <row r="141" ht="15" customHeight="1">
      <c r="B141" s="323"/>
      <c r="C141" s="324"/>
      <c r="D141" s="324"/>
      <c r="E141" s="324"/>
      <c r="F141" s="324"/>
      <c r="G141" s="324"/>
      <c r="H141" s="324"/>
      <c r="I141" s="324"/>
      <c r="J141" s="324"/>
      <c r="K141" s="325"/>
    </row>
    <row r="142" ht="18.75" customHeight="1">
      <c r="B142" s="275"/>
      <c r="C142" s="275"/>
      <c r="D142" s="275"/>
      <c r="E142" s="275"/>
      <c r="F142" s="312"/>
      <c r="G142" s="275"/>
      <c r="H142" s="275"/>
      <c r="I142" s="275"/>
      <c r="J142" s="275"/>
      <c r="K142" s="275"/>
    </row>
    <row r="143" ht="18.75" customHeight="1">
      <c r="B143" s="286"/>
      <c r="C143" s="286"/>
      <c r="D143" s="286"/>
      <c r="E143" s="286"/>
      <c r="F143" s="286"/>
      <c r="G143" s="286"/>
      <c r="H143" s="286"/>
      <c r="I143" s="286"/>
      <c r="J143" s="286"/>
      <c r="K143" s="286"/>
    </row>
    <row r="144" ht="7.5" customHeight="1">
      <c r="B144" s="287"/>
      <c r="C144" s="288"/>
      <c r="D144" s="288"/>
      <c r="E144" s="288"/>
      <c r="F144" s="288"/>
      <c r="G144" s="288"/>
      <c r="H144" s="288"/>
      <c r="I144" s="288"/>
      <c r="J144" s="288"/>
      <c r="K144" s="289"/>
    </row>
    <row r="145" ht="45" customHeight="1">
      <c r="B145" s="290"/>
      <c r="C145" s="291" t="s">
        <v>493</v>
      </c>
      <c r="D145" s="291"/>
      <c r="E145" s="291"/>
      <c r="F145" s="291"/>
      <c r="G145" s="291"/>
      <c r="H145" s="291"/>
      <c r="I145" s="291"/>
      <c r="J145" s="291"/>
      <c r="K145" s="292"/>
    </row>
    <row r="146" ht="17.25" customHeight="1">
      <c r="B146" s="290"/>
      <c r="C146" s="293" t="s">
        <v>429</v>
      </c>
      <c r="D146" s="293"/>
      <c r="E146" s="293"/>
      <c r="F146" s="293" t="s">
        <v>430</v>
      </c>
      <c r="G146" s="294"/>
      <c r="H146" s="293" t="s">
        <v>100</v>
      </c>
      <c r="I146" s="293" t="s">
        <v>58</v>
      </c>
      <c r="J146" s="293" t="s">
        <v>431</v>
      </c>
      <c r="K146" s="292"/>
    </row>
    <row r="147" ht="17.25" customHeight="1">
      <c r="B147" s="290"/>
      <c r="C147" s="295" t="s">
        <v>432</v>
      </c>
      <c r="D147" s="295"/>
      <c r="E147" s="295"/>
      <c r="F147" s="296" t="s">
        <v>433</v>
      </c>
      <c r="G147" s="297"/>
      <c r="H147" s="295"/>
      <c r="I147" s="295"/>
      <c r="J147" s="295" t="s">
        <v>434</v>
      </c>
      <c r="K147" s="292"/>
    </row>
    <row r="148" ht="5.25" customHeight="1">
      <c r="B148" s="301"/>
      <c r="C148" s="298"/>
      <c r="D148" s="298"/>
      <c r="E148" s="298"/>
      <c r="F148" s="298"/>
      <c r="G148" s="299"/>
      <c r="H148" s="298"/>
      <c r="I148" s="298"/>
      <c r="J148" s="298"/>
      <c r="K148" s="322"/>
    </row>
    <row r="149" ht="15" customHeight="1">
      <c r="B149" s="301"/>
      <c r="C149" s="326" t="s">
        <v>438</v>
      </c>
      <c r="D149" s="279"/>
      <c r="E149" s="279"/>
      <c r="F149" s="327" t="s">
        <v>435</v>
      </c>
      <c r="G149" s="279"/>
      <c r="H149" s="326" t="s">
        <v>474</v>
      </c>
      <c r="I149" s="326" t="s">
        <v>437</v>
      </c>
      <c r="J149" s="326">
        <v>120</v>
      </c>
      <c r="K149" s="322"/>
    </row>
    <row r="150" ht="15" customHeight="1">
      <c r="B150" s="301"/>
      <c r="C150" s="326" t="s">
        <v>483</v>
      </c>
      <c r="D150" s="279"/>
      <c r="E150" s="279"/>
      <c r="F150" s="327" t="s">
        <v>435</v>
      </c>
      <c r="G150" s="279"/>
      <c r="H150" s="326" t="s">
        <v>494</v>
      </c>
      <c r="I150" s="326" t="s">
        <v>437</v>
      </c>
      <c r="J150" s="326" t="s">
        <v>485</v>
      </c>
      <c r="K150" s="322"/>
    </row>
    <row r="151" ht="15" customHeight="1">
      <c r="B151" s="301"/>
      <c r="C151" s="326" t="s">
        <v>384</v>
      </c>
      <c r="D151" s="279"/>
      <c r="E151" s="279"/>
      <c r="F151" s="327" t="s">
        <v>435</v>
      </c>
      <c r="G151" s="279"/>
      <c r="H151" s="326" t="s">
        <v>495</v>
      </c>
      <c r="I151" s="326" t="s">
        <v>437</v>
      </c>
      <c r="J151" s="326" t="s">
        <v>485</v>
      </c>
      <c r="K151" s="322"/>
    </row>
    <row r="152" ht="15" customHeight="1">
      <c r="B152" s="301"/>
      <c r="C152" s="326" t="s">
        <v>440</v>
      </c>
      <c r="D152" s="279"/>
      <c r="E152" s="279"/>
      <c r="F152" s="327" t="s">
        <v>441</v>
      </c>
      <c r="G152" s="279"/>
      <c r="H152" s="326" t="s">
        <v>474</v>
      </c>
      <c r="I152" s="326" t="s">
        <v>437</v>
      </c>
      <c r="J152" s="326">
        <v>50</v>
      </c>
      <c r="K152" s="322"/>
    </row>
    <row r="153" ht="15" customHeight="1">
      <c r="B153" s="301"/>
      <c r="C153" s="326" t="s">
        <v>443</v>
      </c>
      <c r="D153" s="279"/>
      <c r="E153" s="279"/>
      <c r="F153" s="327" t="s">
        <v>435</v>
      </c>
      <c r="G153" s="279"/>
      <c r="H153" s="326" t="s">
        <v>474</v>
      </c>
      <c r="I153" s="326" t="s">
        <v>445</v>
      </c>
      <c r="J153" s="326"/>
      <c r="K153" s="322"/>
    </row>
    <row r="154" ht="15" customHeight="1">
      <c r="B154" s="301"/>
      <c r="C154" s="326" t="s">
        <v>454</v>
      </c>
      <c r="D154" s="279"/>
      <c r="E154" s="279"/>
      <c r="F154" s="327" t="s">
        <v>441</v>
      </c>
      <c r="G154" s="279"/>
      <c r="H154" s="326" t="s">
        <v>474</v>
      </c>
      <c r="I154" s="326" t="s">
        <v>437</v>
      </c>
      <c r="J154" s="326">
        <v>50</v>
      </c>
      <c r="K154" s="322"/>
    </row>
    <row r="155" ht="15" customHeight="1">
      <c r="B155" s="301"/>
      <c r="C155" s="326" t="s">
        <v>462</v>
      </c>
      <c r="D155" s="279"/>
      <c r="E155" s="279"/>
      <c r="F155" s="327" t="s">
        <v>441</v>
      </c>
      <c r="G155" s="279"/>
      <c r="H155" s="326" t="s">
        <v>474</v>
      </c>
      <c r="I155" s="326" t="s">
        <v>437</v>
      </c>
      <c r="J155" s="326">
        <v>50</v>
      </c>
      <c r="K155" s="322"/>
    </row>
    <row r="156" ht="15" customHeight="1">
      <c r="B156" s="301"/>
      <c r="C156" s="326" t="s">
        <v>460</v>
      </c>
      <c r="D156" s="279"/>
      <c r="E156" s="279"/>
      <c r="F156" s="327" t="s">
        <v>441</v>
      </c>
      <c r="G156" s="279"/>
      <c r="H156" s="326" t="s">
        <v>474</v>
      </c>
      <c r="I156" s="326" t="s">
        <v>437</v>
      </c>
      <c r="J156" s="326">
        <v>50</v>
      </c>
      <c r="K156" s="322"/>
    </row>
    <row r="157" ht="15" customHeight="1">
      <c r="B157" s="301"/>
      <c r="C157" s="326" t="s">
        <v>88</v>
      </c>
      <c r="D157" s="279"/>
      <c r="E157" s="279"/>
      <c r="F157" s="327" t="s">
        <v>435</v>
      </c>
      <c r="G157" s="279"/>
      <c r="H157" s="326" t="s">
        <v>496</v>
      </c>
      <c r="I157" s="326" t="s">
        <v>437</v>
      </c>
      <c r="J157" s="326" t="s">
        <v>497</v>
      </c>
      <c r="K157" s="322"/>
    </row>
    <row r="158" ht="15" customHeight="1">
      <c r="B158" s="301"/>
      <c r="C158" s="326" t="s">
        <v>498</v>
      </c>
      <c r="D158" s="279"/>
      <c r="E158" s="279"/>
      <c r="F158" s="327" t="s">
        <v>435</v>
      </c>
      <c r="G158" s="279"/>
      <c r="H158" s="326" t="s">
        <v>499</v>
      </c>
      <c r="I158" s="326" t="s">
        <v>469</v>
      </c>
      <c r="J158" s="326"/>
      <c r="K158" s="322"/>
    </row>
    <row r="159" ht="15" customHeight="1">
      <c r="B159" s="328"/>
      <c r="C159" s="310"/>
      <c r="D159" s="310"/>
      <c r="E159" s="310"/>
      <c r="F159" s="310"/>
      <c r="G159" s="310"/>
      <c r="H159" s="310"/>
      <c r="I159" s="310"/>
      <c r="J159" s="310"/>
      <c r="K159" s="329"/>
    </row>
    <row r="160" ht="18.75" customHeight="1">
      <c r="B160" s="275"/>
      <c r="C160" s="279"/>
      <c r="D160" s="279"/>
      <c r="E160" s="279"/>
      <c r="F160" s="300"/>
      <c r="G160" s="279"/>
      <c r="H160" s="279"/>
      <c r="I160" s="279"/>
      <c r="J160" s="279"/>
      <c r="K160" s="275"/>
    </row>
    <row r="161" ht="18.75" customHeight="1">
      <c r="B161" s="286"/>
      <c r="C161" s="286"/>
      <c r="D161" s="286"/>
      <c r="E161" s="286"/>
      <c r="F161" s="286"/>
      <c r="G161" s="286"/>
      <c r="H161" s="286"/>
      <c r="I161" s="286"/>
      <c r="J161" s="286"/>
      <c r="K161" s="286"/>
    </row>
    <row r="162" ht="7.5" customHeight="1">
      <c r="B162" s="265"/>
      <c r="C162" s="266"/>
      <c r="D162" s="266"/>
      <c r="E162" s="266"/>
      <c r="F162" s="266"/>
      <c r="G162" s="266"/>
      <c r="H162" s="266"/>
      <c r="I162" s="266"/>
      <c r="J162" s="266"/>
      <c r="K162" s="267"/>
    </row>
    <row r="163" ht="45" customHeight="1">
      <c r="B163" s="268"/>
      <c r="C163" s="269" t="s">
        <v>500</v>
      </c>
      <c r="D163" s="269"/>
      <c r="E163" s="269"/>
      <c r="F163" s="269"/>
      <c r="G163" s="269"/>
      <c r="H163" s="269"/>
      <c r="I163" s="269"/>
      <c r="J163" s="269"/>
      <c r="K163" s="270"/>
    </row>
    <row r="164" ht="17.25" customHeight="1">
      <c r="B164" s="268"/>
      <c r="C164" s="293" t="s">
        <v>429</v>
      </c>
      <c r="D164" s="293"/>
      <c r="E164" s="293"/>
      <c r="F164" s="293" t="s">
        <v>430</v>
      </c>
      <c r="G164" s="330"/>
      <c r="H164" s="331" t="s">
        <v>100</v>
      </c>
      <c r="I164" s="331" t="s">
        <v>58</v>
      </c>
      <c r="J164" s="293" t="s">
        <v>431</v>
      </c>
      <c r="K164" s="270"/>
    </row>
    <row r="165" ht="17.25" customHeight="1">
      <c r="B165" s="271"/>
      <c r="C165" s="295" t="s">
        <v>432</v>
      </c>
      <c r="D165" s="295"/>
      <c r="E165" s="295"/>
      <c r="F165" s="296" t="s">
        <v>433</v>
      </c>
      <c r="G165" s="332"/>
      <c r="H165" s="333"/>
      <c r="I165" s="333"/>
      <c r="J165" s="295" t="s">
        <v>434</v>
      </c>
      <c r="K165" s="273"/>
    </row>
    <row r="166" ht="5.25" customHeight="1">
      <c r="B166" s="301"/>
      <c r="C166" s="298"/>
      <c r="D166" s="298"/>
      <c r="E166" s="298"/>
      <c r="F166" s="298"/>
      <c r="G166" s="299"/>
      <c r="H166" s="298"/>
      <c r="I166" s="298"/>
      <c r="J166" s="298"/>
      <c r="K166" s="322"/>
    </row>
    <row r="167" ht="15" customHeight="1">
      <c r="B167" s="301"/>
      <c r="C167" s="279" t="s">
        <v>438</v>
      </c>
      <c r="D167" s="279"/>
      <c r="E167" s="279"/>
      <c r="F167" s="300" t="s">
        <v>435</v>
      </c>
      <c r="G167" s="279"/>
      <c r="H167" s="279" t="s">
        <v>474</v>
      </c>
      <c r="I167" s="279" t="s">
        <v>437</v>
      </c>
      <c r="J167" s="279">
        <v>120</v>
      </c>
      <c r="K167" s="322"/>
    </row>
    <row r="168" ht="15" customHeight="1">
      <c r="B168" s="301"/>
      <c r="C168" s="279" t="s">
        <v>483</v>
      </c>
      <c r="D168" s="279"/>
      <c r="E168" s="279"/>
      <c r="F168" s="300" t="s">
        <v>435</v>
      </c>
      <c r="G168" s="279"/>
      <c r="H168" s="279" t="s">
        <v>484</v>
      </c>
      <c r="I168" s="279" t="s">
        <v>437</v>
      </c>
      <c r="J168" s="279" t="s">
        <v>485</v>
      </c>
      <c r="K168" s="322"/>
    </row>
    <row r="169" ht="15" customHeight="1">
      <c r="B169" s="301"/>
      <c r="C169" s="279" t="s">
        <v>384</v>
      </c>
      <c r="D169" s="279"/>
      <c r="E169" s="279"/>
      <c r="F169" s="300" t="s">
        <v>435</v>
      </c>
      <c r="G169" s="279"/>
      <c r="H169" s="279" t="s">
        <v>501</v>
      </c>
      <c r="I169" s="279" t="s">
        <v>437</v>
      </c>
      <c r="J169" s="279" t="s">
        <v>485</v>
      </c>
      <c r="K169" s="322"/>
    </row>
    <row r="170" ht="15" customHeight="1">
      <c r="B170" s="301"/>
      <c r="C170" s="279" t="s">
        <v>440</v>
      </c>
      <c r="D170" s="279"/>
      <c r="E170" s="279"/>
      <c r="F170" s="300" t="s">
        <v>441</v>
      </c>
      <c r="G170" s="279"/>
      <c r="H170" s="279" t="s">
        <v>501</v>
      </c>
      <c r="I170" s="279" t="s">
        <v>437</v>
      </c>
      <c r="J170" s="279">
        <v>50</v>
      </c>
      <c r="K170" s="322"/>
    </row>
    <row r="171" ht="15" customHeight="1">
      <c r="B171" s="301"/>
      <c r="C171" s="279" t="s">
        <v>443</v>
      </c>
      <c r="D171" s="279"/>
      <c r="E171" s="279"/>
      <c r="F171" s="300" t="s">
        <v>435</v>
      </c>
      <c r="G171" s="279"/>
      <c r="H171" s="279" t="s">
        <v>501</v>
      </c>
      <c r="I171" s="279" t="s">
        <v>445</v>
      </c>
      <c r="J171" s="279"/>
      <c r="K171" s="322"/>
    </row>
    <row r="172" ht="15" customHeight="1">
      <c r="B172" s="301"/>
      <c r="C172" s="279" t="s">
        <v>454</v>
      </c>
      <c r="D172" s="279"/>
      <c r="E172" s="279"/>
      <c r="F172" s="300" t="s">
        <v>441</v>
      </c>
      <c r="G172" s="279"/>
      <c r="H172" s="279" t="s">
        <v>501</v>
      </c>
      <c r="I172" s="279" t="s">
        <v>437</v>
      </c>
      <c r="J172" s="279">
        <v>50</v>
      </c>
      <c r="K172" s="322"/>
    </row>
    <row r="173" ht="15" customHeight="1">
      <c r="B173" s="301"/>
      <c r="C173" s="279" t="s">
        <v>462</v>
      </c>
      <c r="D173" s="279"/>
      <c r="E173" s="279"/>
      <c r="F173" s="300" t="s">
        <v>441</v>
      </c>
      <c r="G173" s="279"/>
      <c r="H173" s="279" t="s">
        <v>501</v>
      </c>
      <c r="I173" s="279" t="s">
        <v>437</v>
      </c>
      <c r="J173" s="279">
        <v>50</v>
      </c>
      <c r="K173" s="322"/>
    </row>
    <row r="174" ht="15" customHeight="1">
      <c r="B174" s="301"/>
      <c r="C174" s="279" t="s">
        <v>460</v>
      </c>
      <c r="D174" s="279"/>
      <c r="E174" s="279"/>
      <c r="F174" s="300" t="s">
        <v>441</v>
      </c>
      <c r="G174" s="279"/>
      <c r="H174" s="279" t="s">
        <v>501</v>
      </c>
      <c r="I174" s="279" t="s">
        <v>437</v>
      </c>
      <c r="J174" s="279">
        <v>50</v>
      </c>
      <c r="K174" s="322"/>
    </row>
    <row r="175" ht="15" customHeight="1">
      <c r="B175" s="301"/>
      <c r="C175" s="279" t="s">
        <v>99</v>
      </c>
      <c r="D175" s="279"/>
      <c r="E175" s="279"/>
      <c r="F175" s="300" t="s">
        <v>435</v>
      </c>
      <c r="G175" s="279"/>
      <c r="H175" s="279" t="s">
        <v>502</v>
      </c>
      <c r="I175" s="279" t="s">
        <v>503</v>
      </c>
      <c r="J175" s="279"/>
      <c r="K175" s="322"/>
    </row>
    <row r="176" ht="15" customHeight="1">
      <c r="B176" s="301"/>
      <c r="C176" s="279" t="s">
        <v>58</v>
      </c>
      <c r="D176" s="279"/>
      <c r="E176" s="279"/>
      <c r="F176" s="300" t="s">
        <v>435</v>
      </c>
      <c r="G176" s="279"/>
      <c r="H176" s="279" t="s">
        <v>504</v>
      </c>
      <c r="I176" s="279" t="s">
        <v>505</v>
      </c>
      <c r="J176" s="279">
        <v>1</v>
      </c>
      <c r="K176" s="322"/>
    </row>
    <row r="177" ht="15" customHeight="1">
      <c r="B177" s="301"/>
      <c r="C177" s="279" t="s">
        <v>54</v>
      </c>
      <c r="D177" s="279"/>
      <c r="E177" s="279"/>
      <c r="F177" s="300" t="s">
        <v>435</v>
      </c>
      <c r="G177" s="279"/>
      <c r="H177" s="279" t="s">
        <v>506</v>
      </c>
      <c r="I177" s="279" t="s">
        <v>437</v>
      </c>
      <c r="J177" s="279">
        <v>20</v>
      </c>
      <c r="K177" s="322"/>
    </row>
    <row r="178" ht="15" customHeight="1">
      <c r="B178" s="301"/>
      <c r="C178" s="279" t="s">
        <v>100</v>
      </c>
      <c r="D178" s="279"/>
      <c r="E178" s="279"/>
      <c r="F178" s="300" t="s">
        <v>435</v>
      </c>
      <c r="G178" s="279"/>
      <c r="H178" s="279" t="s">
        <v>507</v>
      </c>
      <c r="I178" s="279" t="s">
        <v>437</v>
      </c>
      <c r="J178" s="279">
        <v>255</v>
      </c>
      <c r="K178" s="322"/>
    </row>
    <row r="179" ht="15" customHeight="1">
      <c r="B179" s="301"/>
      <c r="C179" s="279" t="s">
        <v>101</v>
      </c>
      <c r="D179" s="279"/>
      <c r="E179" s="279"/>
      <c r="F179" s="300" t="s">
        <v>435</v>
      </c>
      <c r="G179" s="279"/>
      <c r="H179" s="279" t="s">
        <v>400</v>
      </c>
      <c r="I179" s="279" t="s">
        <v>437</v>
      </c>
      <c r="J179" s="279">
        <v>10</v>
      </c>
      <c r="K179" s="322"/>
    </row>
    <row r="180" ht="15" customHeight="1">
      <c r="B180" s="301"/>
      <c r="C180" s="279" t="s">
        <v>102</v>
      </c>
      <c r="D180" s="279"/>
      <c r="E180" s="279"/>
      <c r="F180" s="300" t="s">
        <v>435</v>
      </c>
      <c r="G180" s="279"/>
      <c r="H180" s="279" t="s">
        <v>508</v>
      </c>
      <c r="I180" s="279" t="s">
        <v>469</v>
      </c>
      <c r="J180" s="279"/>
      <c r="K180" s="322"/>
    </row>
    <row r="181" ht="15" customHeight="1">
      <c r="B181" s="301"/>
      <c r="C181" s="279" t="s">
        <v>509</v>
      </c>
      <c r="D181" s="279"/>
      <c r="E181" s="279"/>
      <c r="F181" s="300" t="s">
        <v>435</v>
      </c>
      <c r="G181" s="279"/>
      <c r="H181" s="279" t="s">
        <v>510</v>
      </c>
      <c r="I181" s="279" t="s">
        <v>469</v>
      </c>
      <c r="J181" s="279"/>
      <c r="K181" s="322"/>
    </row>
    <row r="182" ht="15" customHeight="1">
      <c r="B182" s="301"/>
      <c r="C182" s="279" t="s">
        <v>498</v>
      </c>
      <c r="D182" s="279"/>
      <c r="E182" s="279"/>
      <c r="F182" s="300" t="s">
        <v>435</v>
      </c>
      <c r="G182" s="279"/>
      <c r="H182" s="279" t="s">
        <v>511</v>
      </c>
      <c r="I182" s="279" t="s">
        <v>469</v>
      </c>
      <c r="J182" s="279"/>
      <c r="K182" s="322"/>
    </row>
    <row r="183" ht="15" customHeight="1">
      <c r="B183" s="301"/>
      <c r="C183" s="279" t="s">
        <v>104</v>
      </c>
      <c r="D183" s="279"/>
      <c r="E183" s="279"/>
      <c r="F183" s="300" t="s">
        <v>441</v>
      </c>
      <c r="G183" s="279"/>
      <c r="H183" s="279" t="s">
        <v>512</v>
      </c>
      <c r="I183" s="279" t="s">
        <v>437</v>
      </c>
      <c r="J183" s="279">
        <v>50</v>
      </c>
      <c r="K183" s="322"/>
    </row>
    <row r="184" ht="15" customHeight="1">
      <c r="B184" s="301"/>
      <c r="C184" s="279" t="s">
        <v>513</v>
      </c>
      <c r="D184" s="279"/>
      <c r="E184" s="279"/>
      <c r="F184" s="300" t="s">
        <v>441</v>
      </c>
      <c r="G184" s="279"/>
      <c r="H184" s="279" t="s">
        <v>514</v>
      </c>
      <c r="I184" s="279" t="s">
        <v>515</v>
      </c>
      <c r="J184" s="279"/>
      <c r="K184" s="322"/>
    </row>
    <row r="185" ht="15" customHeight="1">
      <c r="B185" s="301"/>
      <c r="C185" s="279" t="s">
        <v>516</v>
      </c>
      <c r="D185" s="279"/>
      <c r="E185" s="279"/>
      <c r="F185" s="300" t="s">
        <v>441</v>
      </c>
      <c r="G185" s="279"/>
      <c r="H185" s="279" t="s">
        <v>517</v>
      </c>
      <c r="I185" s="279" t="s">
        <v>515</v>
      </c>
      <c r="J185" s="279"/>
      <c r="K185" s="322"/>
    </row>
    <row r="186" ht="15" customHeight="1">
      <c r="B186" s="301"/>
      <c r="C186" s="279" t="s">
        <v>518</v>
      </c>
      <c r="D186" s="279"/>
      <c r="E186" s="279"/>
      <c r="F186" s="300" t="s">
        <v>441</v>
      </c>
      <c r="G186" s="279"/>
      <c r="H186" s="279" t="s">
        <v>519</v>
      </c>
      <c r="I186" s="279" t="s">
        <v>515</v>
      </c>
      <c r="J186" s="279"/>
      <c r="K186" s="322"/>
    </row>
    <row r="187" ht="15" customHeight="1">
      <c r="B187" s="301"/>
      <c r="C187" s="334" t="s">
        <v>520</v>
      </c>
      <c r="D187" s="279"/>
      <c r="E187" s="279"/>
      <c r="F187" s="300" t="s">
        <v>441</v>
      </c>
      <c r="G187" s="279"/>
      <c r="H187" s="279" t="s">
        <v>521</v>
      </c>
      <c r="I187" s="279" t="s">
        <v>522</v>
      </c>
      <c r="J187" s="335" t="s">
        <v>523</v>
      </c>
      <c r="K187" s="322"/>
    </row>
    <row r="188" ht="15" customHeight="1">
      <c r="B188" s="301"/>
      <c r="C188" s="285" t="s">
        <v>43</v>
      </c>
      <c r="D188" s="279"/>
      <c r="E188" s="279"/>
      <c r="F188" s="300" t="s">
        <v>435</v>
      </c>
      <c r="G188" s="279"/>
      <c r="H188" s="275" t="s">
        <v>524</v>
      </c>
      <c r="I188" s="279" t="s">
        <v>525</v>
      </c>
      <c r="J188" s="279"/>
      <c r="K188" s="322"/>
    </row>
    <row r="189" ht="15" customHeight="1">
      <c r="B189" s="301"/>
      <c r="C189" s="285" t="s">
        <v>526</v>
      </c>
      <c r="D189" s="279"/>
      <c r="E189" s="279"/>
      <c r="F189" s="300" t="s">
        <v>435</v>
      </c>
      <c r="G189" s="279"/>
      <c r="H189" s="279" t="s">
        <v>527</v>
      </c>
      <c r="I189" s="279" t="s">
        <v>469</v>
      </c>
      <c r="J189" s="279"/>
      <c r="K189" s="322"/>
    </row>
    <row r="190" ht="15" customHeight="1">
      <c r="B190" s="301"/>
      <c r="C190" s="285" t="s">
        <v>528</v>
      </c>
      <c r="D190" s="279"/>
      <c r="E190" s="279"/>
      <c r="F190" s="300" t="s">
        <v>435</v>
      </c>
      <c r="G190" s="279"/>
      <c r="H190" s="279" t="s">
        <v>529</v>
      </c>
      <c r="I190" s="279" t="s">
        <v>469</v>
      </c>
      <c r="J190" s="279"/>
      <c r="K190" s="322"/>
    </row>
    <row r="191" ht="15" customHeight="1">
      <c r="B191" s="301"/>
      <c r="C191" s="285" t="s">
        <v>530</v>
      </c>
      <c r="D191" s="279"/>
      <c r="E191" s="279"/>
      <c r="F191" s="300" t="s">
        <v>441</v>
      </c>
      <c r="G191" s="279"/>
      <c r="H191" s="279" t="s">
        <v>531</v>
      </c>
      <c r="I191" s="279" t="s">
        <v>469</v>
      </c>
      <c r="J191" s="279"/>
      <c r="K191" s="322"/>
    </row>
    <row r="192" ht="15" customHeight="1">
      <c r="B192" s="328"/>
      <c r="C192" s="336"/>
      <c r="D192" s="310"/>
      <c r="E192" s="310"/>
      <c r="F192" s="310"/>
      <c r="G192" s="310"/>
      <c r="H192" s="310"/>
      <c r="I192" s="310"/>
      <c r="J192" s="310"/>
      <c r="K192" s="329"/>
    </row>
    <row r="193" ht="18.75" customHeight="1">
      <c r="B193" s="275"/>
      <c r="C193" s="279"/>
      <c r="D193" s="279"/>
      <c r="E193" s="279"/>
      <c r="F193" s="300"/>
      <c r="G193" s="279"/>
      <c r="H193" s="279"/>
      <c r="I193" s="279"/>
      <c r="J193" s="279"/>
      <c r="K193" s="275"/>
    </row>
    <row r="194" ht="18.75" customHeight="1">
      <c r="B194" s="275"/>
      <c r="C194" s="279"/>
      <c r="D194" s="279"/>
      <c r="E194" s="279"/>
      <c r="F194" s="300"/>
      <c r="G194" s="279"/>
      <c r="H194" s="279"/>
      <c r="I194" s="279"/>
      <c r="J194" s="279"/>
      <c r="K194" s="275"/>
    </row>
    <row r="195" ht="18.75" customHeight="1">
      <c r="B195" s="286"/>
      <c r="C195" s="286"/>
      <c r="D195" s="286"/>
      <c r="E195" s="286"/>
      <c r="F195" s="286"/>
      <c r="G195" s="286"/>
      <c r="H195" s="286"/>
      <c r="I195" s="286"/>
      <c r="J195" s="286"/>
      <c r="K195" s="286"/>
    </row>
    <row r="196" ht="13.5">
      <c r="B196" s="265"/>
      <c r="C196" s="266"/>
      <c r="D196" s="266"/>
      <c r="E196" s="266"/>
      <c r="F196" s="266"/>
      <c r="G196" s="266"/>
      <c r="H196" s="266"/>
      <c r="I196" s="266"/>
      <c r="J196" s="266"/>
      <c r="K196" s="267"/>
    </row>
    <row r="197" ht="21">
      <c r="B197" s="268"/>
      <c r="C197" s="269" t="s">
        <v>532</v>
      </c>
      <c r="D197" s="269"/>
      <c r="E197" s="269"/>
      <c r="F197" s="269"/>
      <c r="G197" s="269"/>
      <c r="H197" s="269"/>
      <c r="I197" s="269"/>
      <c r="J197" s="269"/>
      <c r="K197" s="270"/>
    </row>
    <row r="198" ht="25.5" customHeight="1">
      <c r="B198" s="268"/>
      <c r="C198" s="337" t="s">
        <v>533</v>
      </c>
      <c r="D198" s="337"/>
      <c r="E198" s="337"/>
      <c r="F198" s="337" t="s">
        <v>534</v>
      </c>
      <c r="G198" s="338"/>
      <c r="H198" s="337" t="s">
        <v>535</v>
      </c>
      <c r="I198" s="337"/>
      <c r="J198" s="337"/>
      <c r="K198" s="270"/>
    </row>
    <row r="199" ht="5.25" customHeight="1">
      <c r="B199" s="301"/>
      <c r="C199" s="298"/>
      <c r="D199" s="298"/>
      <c r="E199" s="298"/>
      <c r="F199" s="298"/>
      <c r="G199" s="279"/>
      <c r="H199" s="298"/>
      <c r="I199" s="298"/>
      <c r="J199" s="298"/>
      <c r="K199" s="322"/>
    </row>
    <row r="200" ht="15" customHeight="1">
      <c r="B200" s="301"/>
      <c r="C200" s="279" t="s">
        <v>525</v>
      </c>
      <c r="D200" s="279"/>
      <c r="E200" s="279"/>
      <c r="F200" s="300" t="s">
        <v>44</v>
      </c>
      <c r="G200" s="279"/>
      <c r="H200" s="279" t="s">
        <v>536</v>
      </c>
      <c r="I200" s="279"/>
      <c r="J200" s="279"/>
      <c r="K200" s="322"/>
    </row>
    <row r="201" ht="15" customHeight="1">
      <c r="B201" s="301"/>
      <c r="C201" s="307"/>
      <c r="D201" s="279"/>
      <c r="E201" s="279"/>
      <c r="F201" s="300" t="s">
        <v>45</v>
      </c>
      <c r="G201" s="279"/>
      <c r="H201" s="279" t="s">
        <v>537</v>
      </c>
      <c r="I201" s="279"/>
      <c r="J201" s="279"/>
      <c r="K201" s="322"/>
    </row>
    <row r="202" ht="15" customHeight="1">
      <c r="B202" s="301"/>
      <c r="C202" s="307"/>
      <c r="D202" s="279"/>
      <c r="E202" s="279"/>
      <c r="F202" s="300" t="s">
        <v>48</v>
      </c>
      <c r="G202" s="279"/>
      <c r="H202" s="279" t="s">
        <v>538</v>
      </c>
      <c r="I202" s="279"/>
      <c r="J202" s="279"/>
      <c r="K202" s="322"/>
    </row>
    <row r="203" ht="15" customHeight="1">
      <c r="B203" s="301"/>
      <c r="C203" s="279"/>
      <c r="D203" s="279"/>
      <c r="E203" s="279"/>
      <c r="F203" s="300" t="s">
        <v>46</v>
      </c>
      <c r="G203" s="279"/>
      <c r="H203" s="279" t="s">
        <v>539</v>
      </c>
      <c r="I203" s="279"/>
      <c r="J203" s="279"/>
      <c r="K203" s="322"/>
    </row>
    <row r="204" ht="15" customHeight="1">
      <c r="B204" s="301"/>
      <c r="C204" s="279"/>
      <c r="D204" s="279"/>
      <c r="E204" s="279"/>
      <c r="F204" s="300" t="s">
        <v>47</v>
      </c>
      <c r="G204" s="279"/>
      <c r="H204" s="279" t="s">
        <v>540</v>
      </c>
      <c r="I204" s="279"/>
      <c r="J204" s="279"/>
      <c r="K204" s="322"/>
    </row>
    <row r="205" ht="15" customHeight="1">
      <c r="B205" s="301"/>
      <c r="C205" s="279"/>
      <c r="D205" s="279"/>
      <c r="E205" s="279"/>
      <c r="F205" s="300"/>
      <c r="G205" s="279"/>
      <c r="H205" s="279"/>
      <c r="I205" s="279"/>
      <c r="J205" s="279"/>
      <c r="K205" s="322"/>
    </row>
    <row r="206" ht="15" customHeight="1">
      <c r="B206" s="301"/>
      <c r="C206" s="279" t="s">
        <v>481</v>
      </c>
      <c r="D206" s="279"/>
      <c r="E206" s="279"/>
      <c r="F206" s="300" t="s">
        <v>77</v>
      </c>
      <c r="G206" s="279"/>
      <c r="H206" s="279" t="s">
        <v>541</v>
      </c>
      <c r="I206" s="279"/>
      <c r="J206" s="279"/>
      <c r="K206" s="322"/>
    </row>
    <row r="207" ht="15" customHeight="1">
      <c r="B207" s="301"/>
      <c r="C207" s="307"/>
      <c r="D207" s="279"/>
      <c r="E207" s="279"/>
      <c r="F207" s="300" t="s">
        <v>380</v>
      </c>
      <c r="G207" s="279"/>
      <c r="H207" s="279" t="s">
        <v>381</v>
      </c>
      <c r="I207" s="279"/>
      <c r="J207" s="279"/>
      <c r="K207" s="322"/>
    </row>
    <row r="208" ht="15" customHeight="1">
      <c r="B208" s="301"/>
      <c r="C208" s="279"/>
      <c r="D208" s="279"/>
      <c r="E208" s="279"/>
      <c r="F208" s="300" t="s">
        <v>378</v>
      </c>
      <c r="G208" s="279"/>
      <c r="H208" s="279" t="s">
        <v>542</v>
      </c>
      <c r="I208" s="279"/>
      <c r="J208" s="279"/>
      <c r="K208" s="322"/>
    </row>
    <row r="209" ht="15" customHeight="1">
      <c r="B209" s="339"/>
      <c r="C209" s="307"/>
      <c r="D209" s="307"/>
      <c r="E209" s="307"/>
      <c r="F209" s="300" t="s">
        <v>382</v>
      </c>
      <c r="G209" s="285"/>
      <c r="H209" s="326" t="s">
        <v>383</v>
      </c>
      <c r="I209" s="326"/>
      <c r="J209" s="326"/>
      <c r="K209" s="340"/>
    </row>
    <row r="210" ht="15" customHeight="1">
      <c r="B210" s="339"/>
      <c r="C210" s="307"/>
      <c r="D210" s="307"/>
      <c r="E210" s="307"/>
      <c r="F210" s="300" t="s">
        <v>320</v>
      </c>
      <c r="G210" s="285"/>
      <c r="H210" s="326" t="s">
        <v>543</v>
      </c>
      <c r="I210" s="326"/>
      <c r="J210" s="326"/>
      <c r="K210" s="340"/>
    </row>
    <row r="211" ht="15" customHeight="1">
      <c r="B211" s="339"/>
      <c r="C211" s="307"/>
      <c r="D211" s="307"/>
      <c r="E211" s="307"/>
      <c r="F211" s="341"/>
      <c r="G211" s="285"/>
      <c r="H211" s="342"/>
      <c r="I211" s="342"/>
      <c r="J211" s="342"/>
      <c r="K211" s="340"/>
    </row>
    <row r="212" ht="15" customHeight="1">
      <c r="B212" s="339"/>
      <c r="C212" s="279" t="s">
        <v>505</v>
      </c>
      <c r="D212" s="307"/>
      <c r="E212" s="307"/>
      <c r="F212" s="300">
        <v>1</v>
      </c>
      <c r="G212" s="285"/>
      <c r="H212" s="326" t="s">
        <v>544</v>
      </c>
      <c r="I212" s="326"/>
      <c r="J212" s="326"/>
      <c r="K212" s="340"/>
    </row>
    <row r="213" ht="15" customHeight="1">
      <c r="B213" s="339"/>
      <c r="C213" s="307"/>
      <c r="D213" s="307"/>
      <c r="E213" s="307"/>
      <c r="F213" s="300">
        <v>2</v>
      </c>
      <c r="G213" s="285"/>
      <c r="H213" s="326" t="s">
        <v>545</v>
      </c>
      <c r="I213" s="326"/>
      <c r="J213" s="326"/>
      <c r="K213" s="340"/>
    </row>
    <row r="214" ht="15" customHeight="1">
      <c r="B214" s="339"/>
      <c r="C214" s="307"/>
      <c r="D214" s="307"/>
      <c r="E214" s="307"/>
      <c r="F214" s="300">
        <v>3</v>
      </c>
      <c r="G214" s="285"/>
      <c r="H214" s="326" t="s">
        <v>546</v>
      </c>
      <c r="I214" s="326"/>
      <c r="J214" s="326"/>
      <c r="K214" s="340"/>
    </row>
    <row r="215" ht="15" customHeight="1">
      <c r="B215" s="339"/>
      <c r="C215" s="307"/>
      <c r="D215" s="307"/>
      <c r="E215" s="307"/>
      <c r="F215" s="300">
        <v>4</v>
      </c>
      <c r="G215" s="285"/>
      <c r="H215" s="326" t="s">
        <v>547</v>
      </c>
      <c r="I215" s="326"/>
      <c r="J215" s="326"/>
      <c r="K215" s="340"/>
    </row>
    <row r="216" ht="12.75" customHeight="1">
      <c r="B216" s="343"/>
      <c r="C216" s="344"/>
      <c r="D216" s="344"/>
      <c r="E216" s="344"/>
      <c r="F216" s="344"/>
      <c r="G216" s="344"/>
      <c r="H216" s="344"/>
      <c r="I216" s="344"/>
      <c r="J216" s="344"/>
      <c r="K216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DSVA-KOKES\Sevcik</dc:creator>
  <cp:lastModifiedBy>DSVA-KOKES\Sevcik</cp:lastModifiedBy>
  <dcterms:created xsi:type="dcterms:W3CDTF">2018-06-21T07:11:00Z</dcterms:created>
  <dcterms:modified xsi:type="dcterms:W3CDTF">2018-06-21T07:11:16Z</dcterms:modified>
</cp:coreProperties>
</file>